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A453663-5DD8-4D01-A636-C10985DBD548}" xr6:coauthVersionLast="41" xr6:coauthVersionMax="41" xr10:uidLastSave="{00000000-0000-0000-0000-000000000000}"/>
  <bookViews>
    <workbookView xWindow="3015" yWindow="3705" windowWidth="23595" windowHeight="11385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3" i="2" l="1"/>
  <c r="B5" i="3"/>
  <c r="B4" i="3"/>
  <c r="C65" i="2"/>
  <c r="B2" i="3"/>
  <c r="B3" i="3"/>
  <c r="B1" i="3"/>
  <c r="L15" i="2"/>
  <c r="C12" i="2"/>
  <c r="C22" i="2" s="1"/>
  <c r="C24" i="2"/>
  <c r="C75" i="2"/>
  <c r="C66" i="2"/>
  <c r="C58" i="2"/>
  <c r="C54" i="2"/>
  <c r="C42" i="2"/>
  <c r="C38" i="2"/>
  <c r="C29" i="2"/>
  <c r="C6" i="2"/>
  <c r="C76" i="1"/>
  <c r="C78" i="1"/>
  <c r="C64" i="1"/>
  <c r="C56" i="1"/>
  <c r="C52" i="1"/>
  <c r="C40" i="1"/>
  <c r="C36" i="1"/>
  <c r="C31" i="1"/>
  <c r="C21" i="1"/>
  <c r="C5" i="1"/>
  <c r="C77" i="2" l="1"/>
</calcChain>
</file>

<file path=xl/sharedStrings.xml><?xml version="1.0" encoding="utf-8"?>
<sst xmlns="http://schemas.openxmlformats.org/spreadsheetml/2006/main" count="357" uniqueCount="129">
  <si>
    <t>Variety</t>
  </si>
  <si>
    <t xml:space="preserve"> Block</t>
  </si>
  <si>
    <t>Clone</t>
  </si>
  <si>
    <t>6A</t>
  </si>
  <si>
    <t>1</t>
  </si>
  <si>
    <t>35E</t>
  </si>
  <si>
    <t>7</t>
  </si>
  <si>
    <t>4</t>
  </si>
  <si>
    <t>337</t>
  </si>
  <si>
    <t>8</t>
  </si>
  <si>
    <t>15/337</t>
  </si>
  <si>
    <t>17</t>
  </si>
  <si>
    <t>8A</t>
  </si>
  <si>
    <t>809</t>
  </si>
  <si>
    <t>10D1</t>
  </si>
  <si>
    <t>Dolcetto</t>
  </si>
  <si>
    <t>2</t>
  </si>
  <si>
    <t>Grenache</t>
  </si>
  <si>
    <t>Malbec</t>
  </si>
  <si>
    <t>Merlot</t>
  </si>
  <si>
    <t>Mourvedre</t>
  </si>
  <si>
    <t>Muscat</t>
  </si>
  <si>
    <t>Canelli</t>
  </si>
  <si>
    <t>Petit Verdot</t>
  </si>
  <si>
    <t>400</t>
  </si>
  <si>
    <t>3</t>
  </si>
  <si>
    <t>Pinot Gris</t>
  </si>
  <si>
    <t>4 (152)</t>
  </si>
  <si>
    <t>Pinot Noir</t>
  </si>
  <si>
    <t>828</t>
  </si>
  <si>
    <t>115</t>
  </si>
  <si>
    <t>667</t>
  </si>
  <si>
    <t>459</t>
  </si>
  <si>
    <t>114</t>
  </si>
  <si>
    <t>Sangiovese</t>
  </si>
  <si>
    <t>Syrah</t>
  </si>
  <si>
    <t>Estrella</t>
  </si>
  <si>
    <t>Estrella River</t>
  </si>
  <si>
    <t>Viognier</t>
  </si>
  <si>
    <t>Zinfandel</t>
  </si>
  <si>
    <t>7E</t>
  </si>
  <si>
    <t>DuPratt</t>
  </si>
  <si>
    <t>Shaw</t>
  </si>
  <si>
    <t>10E</t>
  </si>
  <si>
    <t>Acres</t>
  </si>
  <si>
    <t>Rootstock</t>
  </si>
  <si>
    <t>Year Planted</t>
  </si>
  <si>
    <t>7F2</t>
  </si>
  <si>
    <t>595</t>
  </si>
  <si>
    <t>10C1</t>
  </si>
  <si>
    <t>4A</t>
  </si>
  <si>
    <t>7C</t>
  </si>
  <si>
    <t>7D</t>
  </si>
  <si>
    <t>24A</t>
  </si>
  <si>
    <t>24B</t>
  </si>
  <si>
    <t>24C</t>
  </si>
  <si>
    <t>35F</t>
  </si>
  <si>
    <t>35A</t>
  </si>
  <si>
    <t>35D</t>
  </si>
  <si>
    <t>110R</t>
  </si>
  <si>
    <t>SO4</t>
  </si>
  <si>
    <t>110R/101-14</t>
  </si>
  <si>
    <t>5BB</t>
  </si>
  <si>
    <t>34CHU</t>
  </si>
  <si>
    <t>34CHL</t>
  </si>
  <si>
    <t>1B</t>
  </si>
  <si>
    <t>101-14</t>
  </si>
  <si>
    <t>10C2</t>
  </si>
  <si>
    <t>35C</t>
  </si>
  <si>
    <t>10D2</t>
  </si>
  <si>
    <t>12A</t>
  </si>
  <si>
    <t>4B</t>
  </si>
  <si>
    <t>4C</t>
  </si>
  <si>
    <t>4D</t>
  </si>
  <si>
    <t>7B1</t>
  </si>
  <si>
    <t>7B2</t>
  </si>
  <si>
    <t>10B1</t>
  </si>
  <si>
    <t>10B2</t>
  </si>
  <si>
    <t>12B</t>
  </si>
  <si>
    <t>7F1</t>
  </si>
  <si>
    <t>10A</t>
  </si>
  <si>
    <t>10C3</t>
  </si>
  <si>
    <t>35B</t>
  </si>
  <si>
    <t>7A</t>
  </si>
  <si>
    <t>10D4</t>
  </si>
  <si>
    <t>10D3</t>
  </si>
  <si>
    <t>34GE</t>
  </si>
  <si>
    <t>34ME</t>
  </si>
  <si>
    <t>34MV</t>
  </si>
  <si>
    <t>34PV</t>
  </si>
  <si>
    <t>34VG</t>
  </si>
  <si>
    <t>34PS</t>
  </si>
  <si>
    <t>37B</t>
  </si>
  <si>
    <t>St. George</t>
  </si>
  <si>
    <t>41D/ GR</t>
  </si>
  <si>
    <t>Sauvignon Blanc</t>
  </si>
  <si>
    <t>Cabernet Sauvignon</t>
  </si>
  <si>
    <t>Cabernet Franc</t>
  </si>
  <si>
    <t>Chardonnay</t>
  </si>
  <si>
    <t>TCVS A</t>
  </si>
  <si>
    <t>1103P</t>
  </si>
  <si>
    <t>181</t>
  </si>
  <si>
    <t>Interplanted</t>
  </si>
  <si>
    <t>Total</t>
  </si>
  <si>
    <t>Total Acreage</t>
  </si>
  <si>
    <t>Petite Sirah</t>
  </si>
  <si>
    <t>DiLoretto</t>
  </si>
  <si>
    <t>10D1A</t>
  </si>
  <si>
    <t>Spacing</t>
  </si>
  <si>
    <t>Canopy</t>
  </si>
  <si>
    <t>6x8</t>
  </si>
  <si>
    <t>Single Cordon, Vertical Shoot Positioning</t>
  </si>
  <si>
    <t>Soil</t>
  </si>
  <si>
    <t>Decomposed Volcanic</t>
  </si>
  <si>
    <t>Windsor Oaks Vineyard and Winery</t>
  </si>
  <si>
    <t>41D</t>
  </si>
  <si>
    <t>34CS</t>
  </si>
  <si>
    <t>47 (337)</t>
  </si>
  <si>
    <t>039-161.1/16</t>
  </si>
  <si>
    <t>73 (115)</t>
  </si>
  <si>
    <t>91/Pommard,</t>
  </si>
  <si>
    <t>039-16</t>
  </si>
  <si>
    <t>38B</t>
  </si>
  <si>
    <t>39-16</t>
  </si>
  <si>
    <t xml:space="preserve">6,210 vines of Grenache Noir 362.1 ENTAV (CAYAMA)/ 039-161.1 (CAYAMA) </t>
  </si>
  <si>
    <t xml:space="preserve">                Grenache Noir 362.1 ENTAV 039-16.1 green BG 2019 certified </t>
  </si>
  <si>
    <t>Russell Ranch</t>
  </si>
  <si>
    <t>362.1</t>
  </si>
  <si>
    <t>Pommard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</si>
</sst>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7"/>
      <color indexed="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7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3" fontId="15" fillId="0" borderId="0" xfId="0" applyNumberFormat="1" applyFont="1"/>
    <xf numFmtId="2" fontId="11" fillId="2" borderId="23" xfId="0" applyNumberFormat="1" applyFont="1" applyFill="1" applyBorder="1" applyAlignment="1">
      <alignment horizontal="center" vertical="center" wrapText="1"/>
    </xf>
    <xf numFmtId="1" fontId="11" fillId="2" borderId="23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11" fillId="2" borderId="2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16" fillId="0" borderId="23" xfId="0" applyNumberFormat="1" applyFon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2" fontId="18" fillId="0" borderId="23" xfId="1" applyNumberFormat="1" applyFont="1" applyBorder="1" applyAlignment="1">
      <alignment horizontal="center"/>
    </xf>
    <xf numFmtId="0" fontId="18" fillId="0" borderId="23" xfId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2" fontId="18" fillId="0" borderId="22" xfId="1" applyNumberFormat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19" fillId="0" borderId="22" xfId="1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ill>
        <patternFill>
          <bgColor indexed="49"/>
        </patternFill>
      </fill>
    </dxf>
    <dxf>
      <fill>
        <patternFill>
          <bgColor indexed="29"/>
        </patternFill>
      </fill>
    </dxf>
    <dxf>
      <fill>
        <patternFill>
          <bgColor indexed="22"/>
        </patternFill>
      </fill>
    </dxf>
    <dxf>
      <fill>
        <patternFill>
          <bgColor indexed="49"/>
        </patternFill>
      </fill>
    </dxf>
    <dxf>
      <fill>
        <patternFill>
          <bgColor indexed="29"/>
        </patternFill>
      </fill>
    </dxf>
    <dxf>
      <fill>
        <patternFill>
          <bgColor indexed="22"/>
        </patternFill>
      </fill>
    </dxf>
    <dxf>
      <fill>
        <patternFill>
          <bgColor indexed="49"/>
        </patternFill>
      </fill>
    </dxf>
    <dxf>
      <fill>
        <patternFill>
          <bgColor indexed="29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opLeftCell="A34" workbookViewId="0">
      <selection sqref="A1:IV65536"/>
    </sheetView>
  </sheetViews>
  <sheetFormatPr defaultRowHeight="12.75" x14ac:dyDescent="0.2"/>
  <cols>
    <col min="1" max="1" width="21.7109375" style="1" customWidth="1"/>
    <col min="2" max="2" width="9.28515625" style="1" customWidth="1"/>
    <col min="3" max="3" width="8.140625" style="1" customWidth="1"/>
    <col min="4" max="4" width="9.7109375" style="1" customWidth="1"/>
    <col min="5" max="5" width="11.85546875" style="1" customWidth="1"/>
    <col min="6" max="6" width="13.140625" style="1" customWidth="1"/>
    <col min="7" max="7" width="10.28515625" style="1" bestFit="1" customWidth="1"/>
    <col min="8" max="16384" width="9.140625" style="1"/>
  </cols>
  <sheetData>
    <row r="1" spans="1:7" ht="13.5" customHeight="1" x14ac:dyDescent="0.2">
      <c r="A1" s="32" t="s">
        <v>0</v>
      </c>
      <c r="B1" s="33" t="s">
        <v>1</v>
      </c>
      <c r="C1" s="34" t="s">
        <v>44</v>
      </c>
      <c r="D1" s="35" t="s">
        <v>2</v>
      </c>
      <c r="E1" s="36" t="s">
        <v>45</v>
      </c>
      <c r="F1" s="37" t="s">
        <v>46</v>
      </c>
      <c r="G1" s="31"/>
    </row>
    <row r="2" spans="1:7" ht="9" customHeight="1" x14ac:dyDescent="0.2">
      <c r="A2" s="38" t="s">
        <v>97</v>
      </c>
      <c r="B2" s="4" t="s">
        <v>3</v>
      </c>
      <c r="C2" s="5">
        <v>0.92</v>
      </c>
      <c r="D2" s="4" t="s">
        <v>4</v>
      </c>
      <c r="E2" s="6">
        <v>1103</v>
      </c>
      <c r="F2" s="39">
        <v>2001</v>
      </c>
      <c r="G2" s="7"/>
    </row>
    <row r="3" spans="1:7" ht="9" customHeight="1" x14ac:dyDescent="0.2">
      <c r="A3" s="40"/>
      <c r="B3" s="8" t="s">
        <v>49</v>
      </c>
      <c r="C3" s="9">
        <v>2.25</v>
      </c>
      <c r="D3" s="8" t="s">
        <v>4</v>
      </c>
      <c r="E3" s="10" t="s">
        <v>59</v>
      </c>
      <c r="F3" s="41">
        <v>2002</v>
      </c>
      <c r="G3" s="11"/>
    </row>
    <row r="4" spans="1:7" ht="9" customHeight="1" thickBot="1" x14ac:dyDescent="0.25">
      <c r="A4" s="42"/>
      <c r="B4" s="12" t="s">
        <v>5</v>
      </c>
      <c r="C4" s="13">
        <v>1.77</v>
      </c>
      <c r="D4" s="12" t="s">
        <v>4</v>
      </c>
      <c r="E4" s="14">
        <v>1103</v>
      </c>
      <c r="F4" s="43">
        <v>2000</v>
      </c>
      <c r="G4" s="3"/>
    </row>
    <row r="5" spans="1:7" ht="9" customHeight="1" x14ac:dyDescent="0.2">
      <c r="A5" s="44"/>
      <c r="B5" s="15" t="s">
        <v>103</v>
      </c>
      <c r="C5" s="16">
        <f>SUM(C2:C4)</f>
        <v>4.9399999999999995</v>
      </c>
      <c r="D5" s="17"/>
      <c r="E5" s="18"/>
      <c r="F5" s="45"/>
      <c r="G5" s="3"/>
    </row>
    <row r="6" spans="1:7" ht="9" customHeight="1" x14ac:dyDescent="0.2">
      <c r="A6" s="38"/>
      <c r="B6" s="4"/>
      <c r="C6" s="5"/>
      <c r="D6" s="4"/>
      <c r="E6" s="6"/>
      <c r="F6" s="39"/>
      <c r="G6" s="7"/>
    </row>
    <row r="7" spans="1:7" ht="9" customHeight="1" x14ac:dyDescent="0.2">
      <c r="A7" s="38" t="s">
        <v>96</v>
      </c>
      <c r="B7" s="4" t="s">
        <v>50</v>
      </c>
      <c r="C7" s="5">
        <v>3.83</v>
      </c>
      <c r="D7" s="4" t="s">
        <v>6</v>
      </c>
      <c r="E7" s="6">
        <v>1103</v>
      </c>
      <c r="F7" s="39">
        <v>2001</v>
      </c>
      <c r="G7" s="7"/>
    </row>
    <row r="8" spans="1:7" ht="9" customHeight="1" x14ac:dyDescent="0.2">
      <c r="A8" s="40"/>
      <c r="B8" s="19">
        <v>6</v>
      </c>
      <c r="C8" s="9">
        <v>12.98</v>
      </c>
      <c r="D8" s="19">
        <v>7</v>
      </c>
      <c r="E8" s="10">
        <v>1103</v>
      </c>
      <c r="F8" s="41">
        <v>2001</v>
      </c>
      <c r="G8" s="11"/>
    </row>
    <row r="9" spans="1:7" ht="9" customHeight="1" x14ac:dyDescent="0.2">
      <c r="A9" s="40"/>
      <c r="B9" s="8" t="s">
        <v>51</v>
      </c>
      <c r="C9" s="9">
        <v>4.08</v>
      </c>
      <c r="D9" s="8" t="s">
        <v>7</v>
      </c>
      <c r="E9" s="10" t="s">
        <v>59</v>
      </c>
      <c r="F9" s="41">
        <v>2002</v>
      </c>
      <c r="G9" s="11"/>
    </row>
    <row r="10" spans="1:7" ht="9" customHeight="1" x14ac:dyDescent="0.2">
      <c r="A10" s="40"/>
      <c r="B10" s="8" t="s">
        <v>52</v>
      </c>
      <c r="C10" s="9">
        <v>4.71</v>
      </c>
      <c r="D10" s="8" t="s">
        <v>8</v>
      </c>
      <c r="E10" s="10">
        <v>1103</v>
      </c>
      <c r="F10" s="41">
        <v>2002</v>
      </c>
      <c r="G10" s="11"/>
    </row>
    <row r="11" spans="1:7" ht="9" customHeight="1" x14ac:dyDescent="0.2">
      <c r="A11" s="40"/>
      <c r="B11" s="8">
        <v>23</v>
      </c>
      <c r="C11" s="9">
        <v>1.7</v>
      </c>
      <c r="D11" s="8" t="s">
        <v>6</v>
      </c>
      <c r="E11" s="10">
        <v>1103</v>
      </c>
      <c r="F11" s="41">
        <v>2003</v>
      </c>
      <c r="G11" s="11" t="s">
        <v>102</v>
      </c>
    </row>
    <row r="12" spans="1:7" ht="9" customHeight="1" x14ac:dyDescent="0.2">
      <c r="A12" s="40"/>
      <c r="B12" s="8" t="s">
        <v>53</v>
      </c>
      <c r="C12" s="9">
        <v>3.48</v>
      </c>
      <c r="D12" s="8" t="s">
        <v>9</v>
      </c>
      <c r="E12" s="10" t="s">
        <v>60</v>
      </c>
      <c r="F12" s="41">
        <v>2000</v>
      </c>
      <c r="G12" s="11"/>
    </row>
    <row r="13" spans="1:7" ht="9" customHeight="1" x14ac:dyDescent="0.2">
      <c r="A13" s="40"/>
      <c r="B13" s="8" t="s">
        <v>54</v>
      </c>
      <c r="C13" s="9">
        <v>7.77</v>
      </c>
      <c r="D13" s="8" t="s">
        <v>9</v>
      </c>
      <c r="E13" s="10">
        <v>1103</v>
      </c>
      <c r="F13" s="41">
        <v>2000</v>
      </c>
      <c r="G13" s="11"/>
    </row>
    <row r="14" spans="1:7" ht="9" customHeight="1" x14ac:dyDescent="0.2">
      <c r="A14" s="40"/>
      <c r="B14" s="8" t="s">
        <v>55</v>
      </c>
      <c r="C14" s="9">
        <v>0.73</v>
      </c>
      <c r="D14" s="8" t="s">
        <v>9</v>
      </c>
      <c r="E14" s="10" t="s">
        <v>60</v>
      </c>
      <c r="F14" s="41">
        <v>2000</v>
      </c>
      <c r="G14" s="11"/>
    </row>
    <row r="15" spans="1:7" ht="9" customHeight="1" x14ac:dyDescent="0.2">
      <c r="A15" s="40"/>
      <c r="B15" s="8" t="s">
        <v>57</v>
      </c>
      <c r="C15" s="9">
        <v>4.22</v>
      </c>
      <c r="D15" s="8" t="s">
        <v>9</v>
      </c>
      <c r="E15" s="10" t="s">
        <v>62</v>
      </c>
      <c r="F15" s="41">
        <v>2000</v>
      </c>
      <c r="G15" s="11"/>
    </row>
    <row r="16" spans="1:7" ht="9" customHeight="1" x14ac:dyDescent="0.2">
      <c r="A16" s="40"/>
      <c r="B16" s="8" t="s">
        <v>58</v>
      </c>
      <c r="C16" s="9">
        <v>4.17</v>
      </c>
      <c r="D16" s="8" t="s">
        <v>6</v>
      </c>
      <c r="E16" s="10" t="s">
        <v>60</v>
      </c>
      <c r="F16" s="41">
        <v>2000</v>
      </c>
      <c r="G16" s="11"/>
    </row>
    <row r="17" spans="1:7" ht="9" customHeight="1" x14ac:dyDescent="0.2">
      <c r="A17" s="40"/>
      <c r="B17" s="8" t="s">
        <v>56</v>
      </c>
      <c r="C17" s="9">
        <v>2.09</v>
      </c>
      <c r="D17" s="8" t="s">
        <v>6</v>
      </c>
      <c r="E17" s="10" t="s">
        <v>60</v>
      </c>
      <c r="F17" s="41">
        <v>2000</v>
      </c>
      <c r="G17" s="11"/>
    </row>
    <row r="18" spans="1:7" ht="9" customHeight="1" x14ac:dyDescent="0.2">
      <c r="A18" s="40"/>
      <c r="B18" s="8">
        <v>37</v>
      </c>
      <c r="C18" s="9">
        <v>3</v>
      </c>
      <c r="D18" s="8" t="s">
        <v>10</v>
      </c>
      <c r="E18" s="10" t="s">
        <v>61</v>
      </c>
      <c r="F18" s="41">
        <v>1997</v>
      </c>
      <c r="G18" s="11"/>
    </row>
    <row r="19" spans="1:7" ht="9" customHeight="1" x14ac:dyDescent="0.2">
      <c r="A19" s="40"/>
      <c r="B19" s="8">
        <v>38</v>
      </c>
      <c r="C19" s="9">
        <v>10</v>
      </c>
      <c r="D19" s="8" t="s">
        <v>10</v>
      </c>
      <c r="E19" s="10" t="s">
        <v>61</v>
      </c>
      <c r="F19" s="41">
        <v>1997</v>
      </c>
      <c r="G19" s="11"/>
    </row>
    <row r="20" spans="1:7" ht="9" customHeight="1" thickBot="1" x14ac:dyDescent="0.25">
      <c r="A20" s="42"/>
      <c r="B20" s="12">
        <v>39</v>
      </c>
      <c r="C20" s="13">
        <v>8.5</v>
      </c>
      <c r="D20" s="12" t="s">
        <v>10</v>
      </c>
      <c r="E20" s="14" t="s">
        <v>61</v>
      </c>
      <c r="F20" s="43">
        <v>1997</v>
      </c>
      <c r="G20" s="3"/>
    </row>
    <row r="21" spans="1:7" ht="9" customHeight="1" x14ac:dyDescent="0.2">
      <c r="A21" s="44"/>
      <c r="B21" s="15" t="s">
        <v>103</v>
      </c>
      <c r="C21" s="20">
        <f>SUM(C7:C20)</f>
        <v>71.259999999999991</v>
      </c>
      <c r="D21" s="3"/>
      <c r="E21" s="18"/>
      <c r="F21" s="45"/>
      <c r="G21" s="3"/>
    </row>
    <row r="22" spans="1:7" ht="9" customHeight="1" x14ac:dyDescent="0.2">
      <c r="A22" s="38"/>
      <c r="B22" s="4"/>
      <c r="C22" s="5"/>
      <c r="D22" s="4"/>
      <c r="E22" s="6"/>
      <c r="F22" s="39"/>
      <c r="G22" s="7"/>
    </row>
    <row r="23" spans="1:7" ht="9" customHeight="1" x14ac:dyDescent="0.2">
      <c r="A23" s="40" t="s">
        <v>98</v>
      </c>
      <c r="B23" s="8">
        <v>1</v>
      </c>
      <c r="C23" s="9">
        <v>16.079999999999998</v>
      </c>
      <c r="D23" s="8" t="s">
        <v>11</v>
      </c>
      <c r="E23" s="10" t="s">
        <v>59</v>
      </c>
      <c r="F23" s="41">
        <v>2006</v>
      </c>
      <c r="G23" s="11"/>
    </row>
    <row r="24" spans="1:7" ht="9" customHeight="1" x14ac:dyDescent="0.2">
      <c r="A24" s="40"/>
      <c r="B24" s="8" t="s">
        <v>65</v>
      </c>
      <c r="C24" s="9">
        <v>1.54</v>
      </c>
      <c r="D24" s="8" t="s">
        <v>11</v>
      </c>
      <c r="E24" s="10" t="s">
        <v>59</v>
      </c>
      <c r="F24" s="41">
        <v>2006</v>
      </c>
      <c r="G24" s="11"/>
    </row>
    <row r="25" spans="1:7" ht="9" customHeight="1" x14ac:dyDescent="0.2">
      <c r="A25" s="40"/>
      <c r="B25" s="8">
        <v>8</v>
      </c>
      <c r="C25" s="9">
        <v>9.06</v>
      </c>
      <c r="D25" s="8" t="s">
        <v>11</v>
      </c>
      <c r="E25" s="10">
        <v>1103</v>
      </c>
      <c r="F25" s="41">
        <v>2001</v>
      </c>
      <c r="G25" s="11"/>
    </row>
    <row r="26" spans="1:7" ht="9" customHeight="1" x14ac:dyDescent="0.2">
      <c r="A26" s="40"/>
      <c r="B26" s="21" t="s">
        <v>12</v>
      </c>
      <c r="C26" s="9">
        <v>6</v>
      </c>
      <c r="D26" s="8" t="s">
        <v>11</v>
      </c>
      <c r="E26" s="10">
        <v>1103</v>
      </c>
      <c r="F26" s="41">
        <v>2000</v>
      </c>
      <c r="G26" s="11"/>
    </row>
    <row r="27" spans="1:7" ht="9" customHeight="1" x14ac:dyDescent="0.2">
      <c r="A27" s="40"/>
      <c r="B27" s="8" t="s">
        <v>14</v>
      </c>
      <c r="C27" s="9">
        <v>1</v>
      </c>
      <c r="D27" s="8" t="s">
        <v>13</v>
      </c>
      <c r="E27" s="10">
        <v>1103</v>
      </c>
      <c r="F27" s="41">
        <v>2007</v>
      </c>
      <c r="G27" s="11"/>
    </row>
    <row r="28" spans="1:7" ht="9" customHeight="1" x14ac:dyDescent="0.2">
      <c r="A28" s="40"/>
      <c r="B28" s="8" t="s">
        <v>14</v>
      </c>
      <c r="C28" s="9">
        <v>4.6900000000000004</v>
      </c>
      <c r="D28" s="8" t="s">
        <v>11</v>
      </c>
      <c r="E28" s="10">
        <v>1103</v>
      </c>
      <c r="F28" s="41">
        <v>2007</v>
      </c>
      <c r="G28" s="11"/>
    </row>
    <row r="29" spans="1:7" ht="9" customHeight="1" x14ac:dyDescent="0.2">
      <c r="A29" s="40"/>
      <c r="B29" s="8" t="s">
        <v>63</v>
      </c>
      <c r="C29" s="9">
        <v>1.92</v>
      </c>
      <c r="D29" s="8" t="s">
        <v>11</v>
      </c>
      <c r="E29" s="10" t="s">
        <v>66</v>
      </c>
      <c r="F29" s="41">
        <v>2007</v>
      </c>
      <c r="G29" s="11"/>
    </row>
    <row r="30" spans="1:7" ht="9" customHeight="1" thickBot="1" x14ac:dyDescent="0.25">
      <c r="A30" s="42"/>
      <c r="B30" s="22" t="s">
        <v>64</v>
      </c>
      <c r="C30" s="13">
        <v>4.18</v>
      </c>
      <c r="D30" s="12" t="s">
        <v>11</v>
      </c>
      <c r="E30" s="14" t="s">
        <v>66</v>
      </c>
      <c r="F30" s="43">
        <v>2007</v>
      </c>
      <c r="G30" s="3"/>
    </row>
    <row r="31" spans="1:7" ht="9" customHeight="1" x14ac:dyDescent="0.2">
      <c r="A31" s="44"/>
      <c r="B31" s="15" t="s">
        <v>103</v>
      </c>
      <c r="C31" s="16">
        <f>SUM(C23:C30)</f>
        <v>44.47</v>
      </c>
      <c r="D31" s="17"/>
      <c r="E31" s="18"/>
      <c r="F31" s="45"/>
      <c r="G31" s="3"/>
    </row>
    <row r="32" spans="1:7" ht="9" customHeight="1" x14ac:dyDescent="0.2">
      <c r="A32" s="38"/>
      <c r="B32" s="4"/>
      <c r="C32" s="5"/>
      <c r="D32" s="4"/>
      <c r="E32" s="6"/>
      <c r="F32" s="39"/>
      <c r="G32" s="7"/>
    </row>
    <row r="33" spans="1:7" ht="9" customHeight="1" x14ac:dyDescent="0.2">
      <c r="A33" s="40" t="s">
        <v>18</v>
      </c>
      <c r="B33" s="8" t="s">
        <v>47</v>
      </c>
      <c r="C33" s="9">
        <v>2.8</v>
      </c>
      <c r="D33" s="8" t="s">
        <v>48</v>
      </c>
      <c r="E33" s="10" t="s">
        <v>66</v>
      </c>
      <c r="F33" s="41">
        <v>2010</v>
      </c>
      <c r="G33" s="11"/>
    </row>
    <row r="34" spans="1:7" ht="9" customHeight="1" x14ac:dyDescent="0.2">
      <c r="A34" s="40"/>
      <c r="B34" s="8" t="s">
        <v>67</v>
      </c>
      <c r="C34" s="9">
        <v>2.25</v>
      </c>
      <c r="D34" s="8" t="s">
        <v>7</v>
      </c>
      <c r="E34" s="10" t="s">
        <v>59</v>
      </c>
      <c r="F34" s="41">
        <v>2002</v>
      </c>
      <c r="G34" s="11"/>
    </row>
    <row r="35" spans="1:7" ht="9" customHeight="1" thickBot="1" x14ac:dyDescent="0.25">
      <c r="A35" s="42"/>
      <c r="B35" s="12" t="s">
        <v>68</v>
      </c>
      <c r="C35" s="13">
        <v>1.83</v>
      </c>
      <c r="D35" s="12" t="s">
        <v>7</v>
      </c>
      <c r="E35" s="14">
        <v>1103</v>
      </c>
      <c r="F35" s="43">
        <v>2000</v>
      </c>
      <c r="G35" s="3"/>
    </row>
    <row r="36" spans="1:7" ht="9" customHeight="1" x14ac:dyDescent="0.2">
      <c r="A36" s="44"/>
      <c r="B36" s="15" t="s">
        <v>103</v>
      </c>
      <c r="C36" s="16">
        <f>SUM(C33:C35)</f>
        <v>6.88</v>
      </c>
      <c r="D36" s="17"/>
      <c r="E36" s="18"/>
      <c r="F36" s="45"/>
      <c r="G36" s="3"/>
    </row>
    <row r="37" spans="1:7" ht="9" customHeight="1" x14ac:dyDescent="0.2">
      <c r="A37" s="38"/>
      <c r="B37" s="4"/>
      <c r="C37" s="5"/>
      <c r="D37" s="4"/>
      <c r="E37" s="6"/>
      <c r="F37" s="39"/>
      <c r="G37" s="7"/>
    </row>
    <row r="38" spans="1:7" ht="9" customHeight="1" x14ac:dyDescent="0.2">
      <c r="A38" s="40" t="s">
        <v>105</v>
      </c>
      <c r="B38" s="8" t="s">
        <v>91</v>
      </c>
      <c r="C38" s="9">
        <v>1.85</v>
      </c>
      <c r="D38" s="8" t="s">
        <v>25</v>
      </c>
      <c r="E38" s="10" t="s">
        <v>59</v>
      </c>
      <c r="F38" s="41">
        <v>2007</v>
      </c>
      <c r="G38" s="11"/>
    </row>
    <row r="39" spans="1:7" ht="9" customHeight="1" thickBot="1" x14ac:dyDescent="0.25">
      <c r="A39" s="42"/>
      <c r="B39" s="12" t="s">
        <v>92</v>
      </c>
      <c r="C39" s="13">
        <v>1.4</v>
      </c>
      <c r="D39" s="12" t="s">
        <v>25</v>
      </c>
      <c r="E39" s="14" t="s">
        <v>62</v>
      </c>
      <c r="F39" s="43">
        <v>2007</v>
      </c>
      <c r="G39" s="3"/>
    </row>
    <row r="40" spans="1:7" ht="9" customHeight="1" x14ac:dyDescent="0.2">
      <c r="A40" s="44"/>
      <c r="B40" s="15" t="s">
        <v>103</v>
      </c>
      <c r="C40" s="16">
        <f>SUM(C38:C39)</f>
        <v>3.25</v>
      </c>
      <c r="D40" s="17"/>
      <c r="E40" s="18"/>
      <c r="F40" s="45"/>
      <c r="G40" s="3"/>
    </row>
    <row r="41" spans="1:7" ht="9" customHeight="1" x14ac:dyDescent="0.2">
      <c r="A41" s="38"/>
      <c r="B41" s="4"/>
      <c r="C41" s="23"/>
      <c r="D41" s="4"/>
      <c r="E41" s="6"/>
      <c r="F41" s="39"/>
      <c r="G41" s="7"/>
    </row>
    <row r="42" spans="1:7" ht="9" customHeight="1" x14ac:dyDescent="0.2">
      <c r="A42" s="40" t="s">
        <v>28</v>
      </c>
      <c r="B42" s="8" t="s">
        <v>71</v>
      </c>
      <c r="C42" s="9">
        <v>4.0599999999999996</v>
      </c>
      <c r="D42" s="8" t="s">
        <v>31</v>
      </c>
      <c r="E42" s="10" t="s">
        <v>60</v>
      </c>
      <c r="F42" s="41">
        <v>2001</v>
      </c>
      <c r="G42" s="11"/>
    </row>
    <row r="43" spans="1:7" ht="9" customHeight="1" x14ac:dyDescent="0.2">
      <c r="A43" s="40"/>
      <c r="B43" s="8" t="s">
        <v>72</v>
      </c>
      <c r="C43" s="9">
        <v>3.91</v>
      </c>
      <c r="D43" s="8" t="s">
        <v>32</v>
      </c>
      <c r="E43" s="10" t="s">
        <v>62</v>
      </c>
      <c r="F43" s="41">
        <v>2001</v>
      </c>
      <c r="G43" s="11"/>
    </row>
    <row r="44" spans="1:7" ht="9" customHeight="1" x14ac:dyDescent="0.2">
      <c r="A44" s="40"/>
      <c r="B44" s="21" t="s">
        <v>73</v>
      </c>
      <c r="C44" s="9">
        <v>5.57</v>
      </c>
      <c r="D44" s="8" t="s">
        <v>31</v>
      </c>
      <c r="E44" s="10">
        <v>3309</v>
      </c>
      <c r="F44" s="41">
        <v>2001</v>
      </c>
      <c r="G44" s="11"/>
    </row>
    <row r="45" spans="1:7" ht="9" customHeight="1" x14ac:dyDescent="0.2">
      <c r="A45" s="40"/>
      <c r="B45" s="8" t="s">
        <v>74</v>
      </c>
      <c r="C45" s="9">
        <v>2.67</v>
      </c>
      <c r="D45" s="19">
        <v>777</v>
      </c>
      <c r="E45" s="10">
        <v>1103</v>
      </c>
      <c r="F45" s="41">
        <v>2002</v>
      </c>
      <c r="G45" s="11"/>
    </row>
    <row r="46" spans="1:7" ht="9" customHeight="1" x14ac:dyDescent="0.2">
      <c r="A46" s="40"/>
      <c r="B46" s="8" t="s">
        <v>75</v>
      </c>
      <c r="C46" s="9">
        <v>3.33</v>
      </c>
      <c r="D46" s="19">
        <v>777</v>
      </c>
      <c r="E46" s="10" t="s">
        <v>59</v>
      </c>
      <c r="F46" s="41">
        <v>2002</v>
      </c>
      <c r="G46" s="11"/>
    </row>
    <row r="47" spans="1:7" ht="9" customHeight="1" x14ac:dyDescent="0.2">
      <c r="A47" s="40"/>
      <c r="B47" s="8" t="s">
        <v>76</v>
      </c>
      <c r="C47" s="9">
        <v>4.55</v>
      </c>
      <c r="D47" s="8" t="s">
        <v>33</v>
      </c>
      <c r="E47" s="10">
        <v>3309</v>
      </c>
      <c r="F47" s="41">
        <v>2002</v>
      </c>
      <c r="G47" s="11"/>
    </row>
    <row r="48" spans="1:7" ht="9" customHeight="1" x14ac:dyDescent="0.2">
      <c r="A48" s="40"/>
      <c r="B48" s="8" t="s">
        <v>77</v>
      </c>
      <c r="C48" s="9">
        <v>4.55</v>
      </c>
      <c r="D48" s="8" t="s">
        <v>30</v>
      </c>
      <c r="E48" s="10">
        <v>3309</v>
      </c>
      <c r="F48" s="41">
        <v>2002</v>
      </c>
      <c r="G48" s="11"/>
    </row>
    <row r="49" spans="1:7" ht="9" customHeight="1" x14ac:dyDescent="0.2">
      <c r="A49" s="40"/>
      <c r="B49" s="8" t="s">
        <v>69</v>
      </c>
      <c r="C49" s="9">
        <v>5.89</v>
      </c>
      <c r="D49" s="8" t="s">
        <v>29</v>
      </c>
      <c r="E49" s="10">
        <v>1103</v>
      </c>
      <c r="F49" s="41">
        <v>2007</v>
      </c>
      <c r="G49" s="11"/>
    </row>
    <row r="50" spans="1:7" ht="9" customHeight="1" x14ac:dyDescent="0.2">
      <c r="A50" s="40"/>
      <c r="B50" s="8" t="s">
        <v>70</v>
      </c>
      <c r="C50" s="9">
        <v>1.72</v>
      </c>
      <c r="D50" s="8" t="s">
        <v>30</v>
      </c>
      <c r="E50" s="10" t="s">
        <v>62</v>
      </c>
      <c r="F50" s="41">
        <v>2000</v>
      </c>
      <c r="G50" s="11"/>
    </row>
    <row r="51" spans="1:7" ht="9" customHeight="1" thickBot="1" x14ac:dyDescent="0.25">
      <c r="A51" s="42"/>
      <c r="B51" s="12" t="s">
        <v>78</v>
      </c>
      <c r="C51" s="13">
        <v>1.72</v>
      </c>
      <c r="D51" s="12" t="s">
        <v>31</v>
      </c>
      <c r="E51" s="14" t="s">
        <v>62</v>
      </c>
      <c r="F51" s="43">
        <v>2000</v>
      </c>
      <c r="G51" s="3"/>
    </row>
    <row r="52" spans="1:7" ht="9" customHeight="1" x14ac:dyDescent="0.2">
      <c r="A52" s="44"/>
      <c r="B52" s="15" t="s">
        <v>103</v>
      </c>
      <c r="C52" s="16">
        <f>SUM(C42:C51)</f>
        <v>37.97</v>
      </c>
      <c r="D52" s="17"/>
      <c r="E52" s="18"/>
      <c r="F52" s="45"/>
      <c r="G52" s="3"/>
    </row>
    <row r="53" spans="1:7" ht="9" customHeight="1" x14ac:dyDescent="0.2">
      <c r="A53" s="38"/>
      <c r="B53" s="4"/>
      <c r="C53" s="5"/>
      <c r="D53" s="4"/>
      <c r="E53" s="6"/>
      <c r="F53" s="39"/>
      <c r="G53" s="7"/>
    </row>
    <row r="54" spans="1:7" ht="9" customHeight="1" x14ac:dyDescent="0.2">
      <c r="A54" s="40" t="s">
        <v>35</v>
      </c>
      <c r="B54" s="8" t="s">
        <v>79</v>
      </c>
      <c r="C54" s="9">
        <v>2.17</v>
      </c>
      <c r="D54" s="8" t="s">
        <v>36</v>
      </c>
      <c r="E54" s="10">
        <v>1103</v>
      </c>
      <c r="F54" s="41">
        <v>2002</v>
      </c>
      <c r="G54" s="11"/>
    </row>
    <row r="55" spans="1:7" ht="9" customHeight="1" thickBot="1" x14ac:dyDescent="0.25">
      <c r="A55" s="42"/>
      <c r="B55" s="12">
        <v>40</v>
      </c>
      <c r="C55" s="13">
        <v>3.8</v>
      </c>
      <c r="D55" s="12" t="s">
        <v>37</v>
      </c>
      <c r="E55" s="14" t="s">
        <v>62</v>
      </c>
      <c r="F55" s="43">
        <v>1997</v>
      </c>
      <c r="G55" s="3"/>
    </row>
    <row r="56" spans="1:7" s="2" customFormat="1" ht="9" customHeight="1" x14ac:dyDescent="0.2">
      <c r="A56" s="44"/>
      <c r="B56" s="15" t="s">
        <v>103</v>
      </c>
      <c r="C56" s="20">
        <f>SUM(C54:C55)</f>
        <v>5.97</v>
      </c>
      <c r="D56" s="24"/>
      <c r="E56" s="24"/>
      <c r="F56" s="46"/>
      <c r="G56" s="24"/>
    </row>
    <row r="57" spans="1:7" ht="9" customHeight="1" x14ac:dyDescent="0.2">
      <c r="A57" s="38"/>
      <c r="B57" s="4"/>
      <c r="C57" s="5"/>
      <c r="D57" s="4"/>
      <c r="E57" s="6"/>
      <c r="F57" s="39"/>
      <c r="G57" s="7"/>
    </row>
    <row r="58" spans="1:7" ht="9" customHeight="1" x14ac:dyDescent="0.2">
      <c r="A58" s="40" t="s">
        <v>39</v>
      </c>
      <c r="B58" s="8" t="s">
        <v>40</v>
      </c>
      <c r="C58" s="9">
        <v>2</v>
      </c>
      <c r="D58" s="8" t="s">
        <v>41</v>
      </c>
      <c r="E58" s="10">
        <v>1103</v>
      </c>
      <c r="F58" s="41">
        <v>2002</v>
      </c>
      <c r="G58" s="11"/>
    </row>
    <row r="59" spans="1:7" ht="9" customHeight="1" x14ac:dyDescent="0.2">
      <c r="A59" s="40"/>
      <c r="B59" s="8" t="s">
        <v>80</v>
      </c>
      <c r="C59" s="9">
        <v>1.96</v>
      </c>
      <c r="D59" s="8" t="s">
        <v>42</v>
      </c>
      <c r="E59" s="10">
        <v>1103</v>
      </c>
      <c r="F59" s="41">
        <v>2002</v>
      </c>
      <c r="G59" s="11"/>
    </row>
    <row r="60" spans="1:7" ht="9" customHeight="1" x14ac:dyDescent="0.2">
      <c r="A60" s="40"/>
      <c r="B60" s="8" t="s">
        <v>81</v>
      </c>
      <c r="C60" s="25">
        <v>2.25</v>
      </c>
      <c r="D60" s="8" t="s">
        <v>42</v>
      </c>
      <c r="E60" s="11" t="s">
        <v>93</v>
      </c>
      <c r="F60" s="41">
        <v>2002</v>
      </c>
      <c r="G60" s="11"/>
    </row>
    <row r="61" spans="1:7" ht="9" customHeight="1" x14ac:dyDescent="0.2">
      <c r="A61" s="40"/>
      <c r="B61" s="8" t="s">
        <v>43</v>
      </c>
      <c r="C61" s="25">
        <v>2.38</v>
      </c>
      <c r="D61" s="8" t="s">
        <v>42</v>
      </c>
      <c r="E61" s="11">
        <v>1103</v>
      </c>
      <c r="F61" s="41">
        <v>2003</v>
      </c>
      <c r="G61" s="11"/>
    </row>
    <row r="62" spans="1:7" ht="9" customHeight="1" x14ac:dyDescent="0.2">
      <c r="A62" s="40"/>
      <c r="B62" s="8" t="s">
        <v>82</v>
      </c>
      <c r="C62" s="9">
        <v>5.09</v>
      </c>
      <c r="D62" s="8" t="s">
        <v>41</v>
      </c>
      <c r="E62" s="11">
        <v>1103</v>
      </c>
      <c r="F62" s="41">
        <v>2000</v>
      </c>
      <c r="G62" s="11"/>
    </row>
    <row r="63" spans="1:7" ht="9" customHeight="1" thickBot="1" x14ac:dyDescent="0.25">
      <c r="A63" s="42"/>
      <c r="B63" s="12">
        <v>42</v>
      </c>
      <c r="C63" s="26">
        <v>3.25</v>
      </c>
      <c r="D63" s="12" t="s">
        <v>42</v>
      </c>
      <c r="E63" s="27" t="s">
        <v>93</v>
      </c>
      <c r="F63" s="43">
        <v>1999</v>
      </c>
      <c r="G63" s="3"/>
    </row>
    <row r="64" spans="1:7" ht="9" customHeight="1" x14ac:dyDescent="0.2">
      <c r="A64" s="44"/>
      <c r="B64" s="15" t="s">
        <v>103</v>
      </c>
      <c r="C64" s="16">
        <f>SUM(C58:C63)</f>
        <v>16.93</v>
      </c>
      <c r="D64" s="17"/>
      <c r="E64" s="18"/>
      <c r="F64" s="45"/>
      <c r="G64" s="3"/>
    </row>
    <row r="65" spans="1:7" ht="9" customHeight="1" x14ac:dyDescent="0.2">
      <c r="A65" s="47"/>
      <c r="B65" s="7"/>
      <c r="C65" s="7"/>
      <c r="D65" s="7"/>
      <c r="E65" s="7"/>
      <c r="F65" s="39"/>
      <c r="G65" s="7"/>
    </row>
    <row r="66" spans="1:7" ht="9" customHeight="1" x14ac:dyDescent="0.2">
      <c r="A66" s="40" t="s">
        <v>15</v>
      </c>
      <c r="B66" s="8" t="s">
        <v>94</v>
      </c>
      <c r="C66" s="9">
        <v>0.39</v>
      </c>
      <c r="D66" s="8" t="s">
        <v>16</v>
      </c>
      <c r="E66" s="10" t="s">
        <v>59</v>
      </c>
      <c r="F66" s="41">
        <v>2010</v>
      </c>
      <c r="G66" s="11"/>
    </row>
    <row r="67" spans="1:7" ht="9" customHeight="1" x14ac:dyDescent="0.2">
      <c r="A67" s="40" t="s">
        <v>17</v>
      </c>
      <c r="B67" s="8" t="s">
        <v>86</v>
      </c>
      <c r="C67" s="9">
        <v>1.08</v>
      </c>
      <c r="D67" s="8" t="s">
        <v>99</v>
      </c>
      <c r="E67" s="10" t="s">
        <v>100</v>
      </c>
      <c r="F67" s="41">
        <v>2007</v>
      </c>
      <c r="G67" s="11"/>
    </row>
    <row r="68" spans="1:7" ht="9" customHeight="1" x14ac:dyDescent="0.2">
      <c r="A68" s="40" t="s">
        <v>19</v>
      </c>
      <c r="B68" s="8" t="s">
        <v>87</v>
      </c>
      <c r="C68" s="25">
        <v>0.66</v>
      </c>
      <c r="D68" s="8" t="s">
        <v>101</v>
      </c>
      <c r="E68" s="11" t="s">
        <v>59</v>
      </c>
      <c r="F68" s="41">
        <v>2007</v>
      </c>
      <c r="G68" s="11"/>
    </row>
    <row r="69" spans="1:7" ht="9" customHeight="1" x14ac:dyDescent="0.2">
      <c r="A69" s="40" t="s">
        <v>20</v>
      </c>
      <c r="B69" s="8" t="s">
        <v>88</v>
      </c>
      <c r="C69" s="25">
        <v>1</v>
      </c>
      <c r="D69" s="8" t="s">
        <v>16</v>
      </c>
      <c r="E69" s="11" t="s">
        <v>59</v>
      </c>
      <c r="F69" s="41">
        <v>2007</v>
      </c>
      <c r="G69" s="11"/>
    </row>
    <row r="70" spans="1:7" ht="9" customHeight="1" x14ac:dyDescent="0.2">
      <c r="A70" s="40" t="s">
        <v>21</v>
      </c>
      <c r="B70" s="8" t="s">
        <v>83</v>
      </c>
      <c r="C70" s="9">
        <v>0.7</v>
      </c>
      <c r="D70" s="8" t="s">
        <v>22</v>
      </c>
      <c r="E70" s="11" t="s">
        <v>62</v>
      </c>
      <c r="F70" s="41">
        <v>2001</v>
      </c>
      <c r="G70" s="11"/>
    </row>
    <row r="71" spans="1:7" ht="9" customHeight="1" x14ac:dyDescent="0.2">
      <c r="A71" s="40" t="s">
        <v>23</v>
      </c>
      <c r="B71" s="8" t="s">
        <v>89</v>
      </c>
      <c r="C71" s="9">
        <v>2.14</v>
      </c>
      <c r="D71" s="8" t="s">
        <v>24</v>
      </c>
      <c r="E71" s="11" t="s">
        <v>59</v>
      </c>
      <c r="F71" s="41">
        <v>2007</v>
      </c>
      <c r="G71" s="11"/>
    </row>
    <row r="72" spans="1:7" ht="9" customHeight="1" x14ac:dyDescent="0.2">
      <c r="A72" s="40" t="s">
        <v>26</v>
      </c>
      <c r="B72" s="8" t="s">
        <v>84</v>
      </c>
      <c r="C72" s="9">
        <v>5.93</v>
      </c>
      <c r="D72" s="8" t="s">
        <v>27</v>
      </c>
      <c r="E72" s="11" t="s">
        <v>66</v>
      </c>
      <c r="F72" s="41">
        <v>2003</v>
      </c>
      <c r="G72" s="11"/>
    </row>
    <row r="73" spans="1:7" ht="9" customHeight="1" x14ac:dyDescent="0.2">
      <c r="A73" s="40" t="s">
        <v>34</v>
      </c>
      <c r="B73" s="8">
        <v>41</v>
      </c>
      <c r="C73" s="9">
        <v>6.99</v>
      </c>
      <c r="D73" s="8"/>
      <c r="E73" s="11" t="s">
        <v>59</v>
      </c>
      <c r="F73" s="41">
        <v>1998</v>
      </c>
      <c r="G73" s="11"/>
    </row>
    <row r="74" spans="1:7" ht="9" customHeight="1" x14ac:dyDescent="0.2">
      <c r="A74" s="40" t="s">
        <v>95</v>
      </c>
      <c r="B74" s="8" t="s">
        <v>85</v>
      </c>
      <c r="C74" s="9">
        <v>6</v>
      </c>
      <c r="D74" s="8" t="s">
        <v>4</v>
      </c>
      <c r="E74" s="11" t="s">
        <v>66</v>
      </c>
      <c r="F74" s="41">
        <v>2003</v>
      </c>
      <c r="G74" s="11"/>
    </row>
    <row r="75" spans="1:7" ht="9" customHeight="1" thickBot="1" x14ac:dyDescent="0.25">
      <c r="A75" s="42" t="s">
        <v>38</v>
      </c>
      <c r="B75" s="12" t="s">
        <v>90</v>
      </c>
      <c r="C75" s="13">
        <v>1</v>
      </c>
      <c r="D75" s="12" t="s">
        <v>4</v>
      </c>
      <c r="E75" s="27" t="s">
        <v>66</v>
      </c>
      <c r="F75" s="43">
        <v>2007</v>
      </c>
      <c r="G75" s="3"/>
    </row>
    <row r="76" spans="1:7" ht="9" customHeight="1" thickBot="1" x14ac:dyDescent="0.25">
      <c r="A76" s="48"/>
      <c r="B76" s="49" t="s">
        <v>103</v>
      </c>
      <c r="C76" s="50">
        <f>SUM(C66:C75)</f>
        <v>25.89</v>
      </c>
      <c r="D76" s="51"/>
      <c r="E76" s="51"/>
      <c r="F76" s="52"/>
      <c r="G76" s="3"/>
    </row>
    <row r="77" spans="1:7" ht="9" customHeight="1" thickBot="1" x14ac:dyDescent="0.25">
      <c r="A77" s="15"/>
      <c r="B77" s="3"/>
      <c r="C77" s="3"/>
      <c r="D77" s="3"/>
      <c r="E77" s="3"/>
      <c r="F77" s="3"/>
      <c r="G77" s="3"/>
    </row>
    <row r="78" spans="1:7" ht="9" customHeight="1" thickBot="1" x14ac:dyDescent="0.25">
      <c r="A78" s="28" t="s">
        <v>104</v>
      </c>
      <c r="B78" s="29"/>
      <c r="C78" s="30">
        <f>SUM(C2:C4,C7:C20,C23:C30,C33:C35,C38:C39,C42:C51,C54:C55,C58:C63,C66:C75)</f>
        <v>217.55999999999997</v>
      </c>
      <c r="D78" s="3"/>
      <c r="E78" s="3"/>
      <c r="F78" s="3"/>
      <c r="G78" s="3"/>
    </row>
  </sheetData>
  <phoneticPr fontId="5" type="noConversion"/>
  <conditionalFormatting sqref="C70:C75 C23:C55 E66:E67 C66:C67 C62 C64 E23:E55 E57:E59 C57:C59 E2:E9 C17 E17 C20 C2:C10 E64">
    <cfRule type="cellIs" dxfId="8" priority="1" stopIfTrue="1" operator="equal">
      <formula>"Unsold"</formula>
    </cfRule>
    <cfRule type="cellIs" dxfId="7" priority="2" stopIfTrue="1" operator="equal">
      <formula>"Available"</formula>
    </cfRule>
    <cfRule type="expression" dxfId="6" priority="3" stopIfTrue="1">
      <formula>NOT(ISERROR(SEARCH("WOV Bulk",C2)))</formula>
    </cfRule>
  </conditionalFormatting>
  <printOptions horizontalCentered="1" verticalCentered="1"/>
  <pageMargins left="1" right="1" top="0.25" bottom="0.25" header="0" footer="0"/>
  <pageSetup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7"/>
  <sheetViews>
    <sheetView tabSelected="1" topLeftCell="A49" zoomScale="125" zoomScaleNormal="125" workbookViewId="0">
      <selection sqref="A1:I77"/>
    </sheetView>
  </sheetViews>
  <sheetFormatPr defaultRowHeight="12.75" outlineLevelRow="1" outlineLevelCol="1" x14ac:dyDescent="0.2"/>
  <cols>
    <col min="1" max="1" width="21.7109375" style="1" customWidth="1"/>
    <col min="2" max="2" width="9.28515625" style="1" customWidth="1"/>
    <col min="3" max="3" width="8.140625" style="1" customWidth="1"/>
    <col min="4" max="4" width="9.7109375" style="1" customWidth="1"/>
    <col min="5" max="5" width="11.85546875" style="1" customWidth="1"/>
    <col min="6" max="6" width="13.140625" style="1" customWidth="1"/>
    <col min="7" max="7" width="10.28515625" style="1" hidden="1" customWidth="1" outlineLevel="1"/>
    <col min="8" max="8" width="32.85546875" style="1" hidden="1" customWidth="1" outlineLevel="1" collapsed="1"/>
    <col min="9" max="9" width="18.28515625" style="1" hidden="1" customWidth="1" outlineLevel="1" collapsed="1"/>
    <col min="10" max="10" width="9.140625" style="1" collapsed="1"/>
    <col min="11" max="16384" width="9.140625" style="1"/>
  </cols>
  <sheetData>
    <row r="1" spans="1:12" ht="19.5" thickBot="1" x14ac:dyDescent="0.35">
      <c r="A1" s="96" t="s">
        <v>114</v>
      </c>
      <c r="B1" s="97"/>
      <c r="C1" s="97"/>
      <c r="D1" s="97"/>
      <c r="E1" s="97"/>
      <c r="F1" s="97"/>
      <c r="G1" s="97"/>
      <c r="H1" s="97"/>
      <c r="I1" s="98"/>
    </row>
    <row r="2" spans="1:12" ht="13.5" customHeight="1" x14ac:dyDescent="0.2">
      <c r="A2" s="61" t="s">
        <v>0</v>
      </c>
      <c r="B2" s="62" t="s">
        <v>1</v>
      </c>
      <c r="C2" s="63" t="s">
        <v>44</v>
      </c>
      <c r="D2" s="64" t="s">
        <v>2</v>
      </c>
      <c r="E2" s="65" t="s">
        <v>45</v>
      </c>
      <c r="F2" s="63" t="s">
        <v>46</v>
      </c>
      <c r="G2" s="66" t="s">
        <v>108</v>
      </c>
      <c r="H2" s="67" t="s">
        <v>109</v>
      </c>
      <c r="I2" s="67" t="s">
        <v>112</v>
      </c>
    </row>
    <row r="3" spans="1:12" ht="9.9499999999999993" customHeight="1" outlineLevel="1" x14ac:dyDescent="0.2">
      <c r="A3" s="68" t="s">
        <v>97</v>
      </c>
      <c r="B3" s="69" t="s">
        <v>3</v>
      </c>
      <c r="C3" s="70">
        <v>0.68</v>
      </c>
      <c r="D3" s="69" t="s">
        <v>4</v>
      </c>
      <c r="E3" s="71">
        <v>1103</v>
      </c>
      <c r="F3" s="72">
        <v>2001</v>
      </c>
      <c r="G3" s="53"/>
    </row>
    <row r="4" spans="1:12" ht="9.9499999999999993" customHeight="1" outlineLevel="1" x14ac:dyDescent="0.2">
      <c r="A4" s="73"/>
      <c r="B4" s="74" t="s">
        <v>49</v>
      </c>
      <c r="C4" s="75">
        <v>2.04</v>
      </c>
      <c r="D4" s="74" t="s">
        <v>4</v>
      </c>
      <c r="E4" s="76" t="s">
        <v>59</v>
      </c>
      <c r="F4" s="77">
        <v>2002</v>
      </c>
      <c r="G4" s="53"/>
    </row>
    <row r="5" spans="1:12" ht="9.9499999999999993" customHeight="1" x14ac:dyDescent="0.2">
      <c r="A5" s="73"/>
      <c r="B5" s="74" t="s">
        <v>5</v>
      </c>
      <c r="C5" s="75">
        <v>1.81</v>
      </c>
      <c r="D5" s="74" t="s">
        <v>4</v>
      </c>
      <c r="E5" s="76">
        <v>1103</v>
      </c>
      <c r="F5" s="77">
        <v>2000</v>
      </c>
      <c r="G5" s="53"/>
    </row>
    <row r="6" spans="1:12" ht="9.9499999999999993" customHeight="1" outlineLevel="1" x14ac:dyDescent="0.2">
      <c r="A6" s="73"/>
      <c r="B6" s="73" t="s">
        <v>103</v>
      </c>
      <c r="C6" s="78">
        <f>SUM(C3:C5)</f>
        <v>4.53</v>
      </c>
      <c r="D6" s="74"/>
      <c r="E6" s="76"/>
      <c r="F6" s="77"/>
      <c r="G6" s="53"/>
    </row>
    <row r="7" spans="1:12" ht="9.9499999999999993" customHeight="1" outlineLevel="1" x14ac:dyDescent="0.2">
      <c r="A7" s="73"/>
      <c r="B7" s="74"/>
      <c r="C7" s="75"/>
      <c r="D7" s="74"/>
      <c r="E7" s="76"/>
      <c r="F7" s="77"/>
      <c r="G7" s="53"/>
    </row>
    <row r="8" spans="1:12" ht="9.9499999999999993" customHeight="1" outlineLevel="1" x14ac:dyDescent="0.2">
      <c r="A8" s="73" t="s">
        <v>96</v>
      </c>
      <c r="B8" s="74" t="s">
        <v>50</v>
      </c>
      <c r="C8" s="75">
        <v>3.68</v>
      </c>
      <c r="D8" s="74" t="s">
        <v>6</v>
      </c>
      <c r="E8" s="76">
        <v>1103</v>
      </c>
      <c r="F8" s="77">
        <v>2001</v>
      </c>
      <c r="G8" s="53"/>
    </row>
    <row r="9" spans="1:12" ht="9.9499999999999993" customHeight="1" outlineLevel="1" x14ac:dyDescent="0.2">
      <c r="A9" s="73"/>
      <c r="B9" s="79">
        <v>6</v>
      </c>
      <c r="C9" s="75">
        <v>12.49</v>
      </c>
      <c r="D9" s="79">
        <v>7</v>
      </c>
      <c r="E9" s="76">
        <v>1103</v>
      </c>
      <c r="F9" s="77">
        <v>2001</v>
      </c>
      <c r="G9" s="53"/>
    </row>
    <row r="10" spans="1:12" ht="9.9499999999999993" customHeight="1" outlineLevel="1" x14ac:dyDescent="0.2">
      <c r="A10" s="73"/>
      <c r="B10" s="74" t="s">
        <v>51</v>
      </c>
      <c r="C10" s="75">
        <v>3.98</v>
      </c>
      <c r="D10" s="74" t="s">
        <v>7</v>
      </c>
      <c r="E10" s="76" t="s">
        <v>59</v>
      </c>
      <c r="F10" s="77">
        <v>2002</v>
      </c>
      <c r="G10" s="53"/>
    </row>
    <row r="11" spans="1:12" ht="9.9499999999999993" customHeight="1" outlineLevel="1" x14ac:dyDescent="0.2">
      <c r="A11" s="73"/>
      <c r="B11" s="74" t="s">
        <v>52</v>
      </c>
      <c r="C11" s="75">
        <v>4.18</v>
      </c>
      <c r="D11" s="74" t="s">
        <v>8</v>
      </c>
      <c r="E11" s="76">
        <v>1103</v>
      </c>
      <c r="F11" s="77">
        <v>2002</v>
      </c>
      <c r="G11" s="53"/>
    </row>
    <row r="12" spans="1:12" ht="9.9499999999999993" customHeight="1" outlineLevel="1" x14ac:dyDescent="0.2">
      <c r="A12" s="73"/>
      <c r="B12" s="74">
        <v>23</v>
      </c>
      <c r="C12" s="75">
        <f>1.79-0.02</f>
        <v>1.77</v>
      </c>
      <c r="D12" s="74" t="s">
        <v>6</v>
      </c>
      <c r="E12" s="76">
        <v>1103</v>
      </c>
      <c r="F12" s="77">
        <v>2003</v>
      </c>
      <c r="G12" s="53" t="s">
        <v>102</v>
      </c>
    </row>
    <row r="13" spans="1:12" ht="9.9499999999999993" customHeight="1" outlineLevel="1" x14ac:dyDescent="0.2">
      <c r="A13" s="73"/>
      <c r="B13" s="74" t="s">
        <v>53</v>
      </c>
      <c r="C13" s="75">
        <v>3.68</v>
      </c>
      <c r="D13" s="74" t="s">
        <v>9</v>
      </c>
      <c r="E13" s="76" t="s">
        <v>60</v>
      </c>
      <c r="F13" s="77">
        <v>2000</v>
      </c>
      <c r="G13" s="53"/>
    </row>
    <row r="14" spans="1:12" ht="9.9499999999999993" customHeight="1" outlineLevel="1" x14ac:dyDescent="0.2">
      <c r="A14" s="73"/>
      <c r="B14" s="74" t="s">
        <v>54</v>
      </c>
      <c r="C14" s="75">
        <v>6.67</v>
      </c>
      <c r="D14" s="74" t="s">
        <v>9</v>
      </c>
      <c r="E14" s="76">
        <v>1103</v>
      </c>
      <c r="F14" s="77">
        <v>2000</v>
      </c>
      <c r="G14" s="53"/>
    </row>
    <row r="15" spans="1:12" ht="9.9499999999999993" customHeight="1" outlineLevel="1" x14ac:dyDescent="0.2">
      <c r="A15" s="73"/>
      <c r="B15" s="74" t="s">
        <v>55</v>
      </c>
      <c r="C15" s="75">
        <v>0.67</v>
      </c>
      <c r="D15" s="74" t="s">
        <v>9</v>
      </c>
      <c r="E15" s="76" t="s">
        <v>60</v>
      </c>
      <c r="F15" s="77">
        <v>2000</v>
      </c>
      <c r="G15" s="53"/>
      <c r="L15" s="58" t="e">
        <f>C28+C69+#REF!</f>
        <v>#REF!</v>
      </c>
    </row>
    <row r="16" spans="1:12" ht="9.9499999999999993" customHeight="1" outlineLevel="1" x14ac:dyDescent="0.2">
      <c r="A16" s="73"/>
      <c r="B16" s="74" t="s">
        <v>116</v>
      </c>
      <c r="C16" s="80">
        <v>4.16</v>
      </c>
      <c r="D16" s="74" t="s">
        <v>117</v>
      </c>
      <c r="E16" s="81" t="s">
        <v>118</v>
      </c>
      <c r="F16" s="77">
        <v>2019</v>
      </c>
      <c r="G16" s="53"/>
    </row>
    <row r="17" spans="1:7" ht="9.9499999999999993" customHeight="1" outlineLevel="1" x14ac:dyDescent="0.2">
      <c r="A17" s="73"/>
      <c r="B17" s="74" t="s">
        <v>57</v>
      </c>
      <c r="C17" s="75">
        <v>4.0199999999999996</v>
      </c>
      <c r="D17" s="74" t="s">
        <v>9</v>
      </c>
      <c r="E17" s="76" t="s">
        <v>62</v>
      </c>
      <c r="F17" s="77">
        <v>2000</v>
      </c>
      <c r="G17" s="53"/>
    </row>
    <row r="18" spans="1:7" ht="9.9499999999999993" customHeight="1" outlineLevel="1" x14ac:dyDescent="0.2">
      <c r="A18" s="73"/>
      <c r="B18" s="74" t="s">
        <v>58</v>
      </c>
      <c r="C18" s="75">
        <v>6.27</v>
      </c>
      <c r="D18" s="74" t="s">
        <v>6</v>
      </c>
      <c r="E18" s="76" t="s">
        <v>60</v>
      </c>
      <c r="F18" s="77">
        <v>2000</v>
      </c>
      <c r="G18" s="53"/>
    </row>
    <row r="19" spans="1:7" ht="9.9499999999999993" customHeight="1" outlineLevel="1" x14ac:dyDescent="0.2">
      <c r="A19" s="73"/>
      <c r="B19" s="74">
        <v>37</v>
      </c>
      <c r="C19" s="75">
        <v>3.75</v>
      </c>
      <c r="D19" s="74" t="s">
        <v>10</v>
      </c>
      <c r="E19" s="76" t="s">
        <v>61</v>
      </c>
      <c r="F19" s="77">
        <v>1997</v>
      </c>
      <c r="G19" s="53"/>
    </row>
    <row r="20" spans="1:7" ht="9.9499999999999993" customHeight="1" outlineLevel="1" x14ac:dyDescent="0.2">
      <c r="A20" s="73"/>
      <c r="B20" s="74">
        <v>38</v>
      </c>
      <c r="C20" s="75">
        <v>5.7</v>
      </c>
      <c r="D20" s="74" t="s">
        <v>10</v>
      </c>
      <c r="E20" s="76" t="s">
        <v>61</v>
      </c>
      <c r="F20" s="77">
        <v>1997</v>
      </c>
      <c r="G20" s="53"/>
    </row>
    <row r="21" spans="1:7" ht="9.9499999999999993" customHeight="1" outlineLevel="1" x14ac:dyDescent="0.2">
      <c r="A21" s="73"/>
      <c r="B21" s="74">
        <v>39</v>
      </c>
      <c r="C21" s="75">
        <v>6.54</v>
      </c>
      <c r="D21" s="74" t="s">
        <v>10</v>
      </c>
      <c r="E21" s="76" t="s">
        <v>61</v>
      </c>
      <c r="F21" s="77">
        <v>1997</v>
      </c>
      <c r="G21" s="53"/>
    </row>
    <row r="22" spans="1:7" ht="9.9499999999999993" customHeight="1" outlineLevel="1" x14ac:dyDescent="0.2">
      <c r="A22" s="73"/>
      <c r="B22" s="73" t="s">
        <v>103</v>
      </c>
      <c r="C22" s="82">
        <f>SUM(C8:C21)</f>
        <v>67.56</v>
      </c>
      <c r="D22" s="77"/>
      <c r="E22" s="76"/>
      <c r="F22" s="77"/>
      <c r="G22" s="53"/>
    </row>
    <row r="23" spans="1:7" ht="9.9499999999999993" customHeight="1" outlineLevel="1" x14ac:dyDescent="0.2">
      <c r="A23" s="73"/>
      <c r="B23" s="74"/>
      <c r="C23" s="75"/>
      <c r="D23" s="74"/>
      <c r="E23" s="76"/>
      <c r="F23" s="77"/>
      <c r="G23" s="53"/>
    </row>
    <row r="24" spans="1:7" ht="9.9499999999999993" customHeight="1" outlineLevel="1" x14ac:dyDescent="0.2">
      <c r="A24" s="73" t="s">
        <v>98</v>
      </c>
      <c r="B24" s="74">
        <v>1</v>
      </c>
      <c r="C24" s="75">
        <f>1.37+15.55</f>
        <v>16.920000000000002</v>
      </c>
      <c r="D24" s="74" t="s">
        <v>11</v>
      </c>
      <c r="E24" s="76" t="s">
        <v>59</v>
      </c>
      <c r="F24" s="77">
        <v>2006</v>
      </c>
      <c r="G24" s="53"/>
    </row>
    <row r="25" spans="1:7" ht="9.9499999999999993" customHeight="1" outlineLevel="1" x14ac:dyDescent="0.2">
      <c r="A25" s="73"/>
      <c r="B25" s="74">
        <v>8</v>
      </c>
      <c r="C25" s="75">
        <v>14.27</v>
      </c>
      <c r="D25" s="74" t="s">
        <v>11</v>
      </c>
      <c r="E25" s="76">
        <v>1103</v>
      </c>
      <c r="F25" s="77">
        <v>2000</v>
      </c>
      <c r="G25" s="53"/>
    </row>
    <row r="26" spans="1:7" ht="9.9499999999999993" customHeight="1" outlineLevel="1" x14ac:dyDescent="0.2">
      <c r="A26" s="73"/>
      <c r="B26" s="74" t="s">
        <v>107</v>
      </c>
      <c r="C26" s="75">
        <v>1.24</v>
      </c>
      <c r="D26" s="74" t="s">
        <v>13</v>
      </c>
      <c r="E26" s="76">
        <v>1103</v>
      </c>
      <c r="F26" s="77">
        <v>2007</v>
      </c>
      <c r="G26" s="53"/>
    </row>
    <row r="27" spans="1:7" ht="9.9499999999999993" customHeight="1" outlineLevel="1" x14ac:dyDescent="0.2">
      <c r="A27" s="73"/>
      <c r="B27" s="74" t="s">
        <v>14</v>
      </c>
      <c r="C27" s="75">
        <v>4.29</v>
      </c>
      <c r="D27" s="74" t="s">
        <v>11</v>
      </c>
      <c r="E27" s="76">
        <v>1103</v>
      </c>
      <c r="F27" s="77">
        <v>2007</v>
      </c>
      <c r="G27" s="53"/>
    </row>
    <row r="28" spans="1:7" ht="9.9499999999999993" customHeight="1" outlineLevel="1" x14ac:dyDescent="0.2">
      <c r="A28" s="73"/>
      <c r="B28" s="79" t="s">
        <v>64</v>
      </c>
      <c r="C28" s="75">
        <v>3.92</v>
      </c>
      <c r="D28" s="74" t="s">
        <v>11</v>
      </c>
      <c r="E28" s="76" t="s">
        <v>66</v>
      </c>
      <c r="F28" s="77">
        <v>2007</v>
      </c>
      <c r="G28" s="53"/>
    </row>
    <row r="29" spans="1:7" ht="9.9499999999999993" customHeight="1" outlineLevel="1" x14ac:dyDescent="0.2">
      <c r="A29" s="73"/>
      <c r="B29" s="73" t="s">
        <v>103</v>
      </c>
      <c r="C29" s="78">
        <f>SUM(C24:C28)</f>
        <v>40.64</v>
      </c>
      <c r="D29" s="74"/>
      <c r="E29" s="76"/>
      <c r="F29" s="77"/>
      <c r="G29" s="53"/>
    </row>
    <row r="30" spans="1:7" ht="9.9499999999999993" customHeight="1" outlineLevel="1" x14ac:dyDescent="0.2">
      <c r="A30" s="73"/>
      <c r="B30" s="74"/>
      <c r="C30" s="75"/>
      <c r="D30" s="74"/>
      <c r="E30" s="76"/>
      <c r="F30" s="77"/>
      <c r="G30" s="53"/>
    </row>
    <row r="31" spans="1:7" ht="9.9499999999999993" customHeight="1" outlineLevel="1" x14ac:dyDescent="0.2">
      <c r="A31" s="73" t="s">
        <v>17</v>
      </c>
      <c r="B31" s="74" t="s">
        <v>84</v>
      </c>
      <c r="C31" s="75">
        <v>6.85</v>
      </c>
      <c r="D31" s="74" t="s">
        <v>127</v>
      </c>
      <c r="E31" s="76" t="s">
        <v>123</v>
      </c>
      <c r="F31" s="77">
        <v>2019</v>
      </c>
      <c r="G31" s="53"/>
    </row>
    <row r="32" spans="1:7" ht="9.9499999999999993" customHeight="1" outlineLevel="1" x14ac:dyDescent="0.2">
      <c r="A32" s="73"/>
      <c r="B32" s="74" t="s">
        <v>86</v>
      </c>
      <c r="C32" s="75">
        <v>1.46</v>
      </c>
      <c r="D32" s="74" t="s">
        <v>99</v>
      </c>
      <c r="E32" s="76" t="s">
        <v>100</v>
      </c>
      <c r="F32" s="77">
        <v>2007</v>
      </c>
      <c r="G32" s="53"/>
    </row>
    <row r="33" spans="1:9" ht="9.9499999999999993" customHeight="1" outlineLevel="1" x14ac:dyDescent="0.2">
      <c r="A33" s="73"/>
      <c r="B33" s="73" t="s">
        <v>103</v>
      </c>
      <c r="C33" s="75">
        <f>C32+C31</f>
        <v>8.3099999999999987</v>
      </c>
      <c r="D33" s="74"/>
      <c r="E33" s="76"/>
      <c r="F33" s="77"/>
      <c r="G33" s="53"/>
    </row>
    <row r="34" spans="1:9" ht="9.9499999999999993" customHeight="1" outlineLevel="1" x14ac:dyDescent="0.2">
      <c r="A34" s="73"/>
      <c r="B34" s="74"/>
      <c r="C34" s="75"/>
      <c r="D34" s="74"/>
      <c r="E34" s="76"/>
      <c r="F34" s="77"/>
      <c r="G34" s="53"/>
    </row>
    <row r="35" spans="1:9" ht="9.9499999999999993" customHeight="1" outlineLevel="1" x14ac:dyDescent="0.2">
      <c r="A35" s="73" t="s">
        <v>18</v>
      </c>
      <c r="B35" s="74" t="s">
        <v>47</v>
      </c>
      <c r="C35" s="75">
        <v>2.76</v>
      </c>
      <c r="D35" s="74" t="s">
        <v>48</v>
      </c>
      <c r="E35" s="76" t="s">
        <v>66</v>
      </c>
      <c r="F35" s="77">
        <v>2010</v>
      </c>
      <c r="G35" s="53"/>
    </row>
    <row r="36" spans="1:9" ht="9.9499999999999993" customHeight="1" outlineLevel="1" x14ac:dyDescent="0.2">
      <c r="A36" s="73"/>
      <c r="B36" s="74" t="s">
        <v>67</v>
      </c>
      <c r="C36" s="75">
        <v>2.19</v>
      </c>
      <c r="D36" s="74" t="s">
        <v>7</v>
      </c>
      <c r="E36" s="76" t="s">
        <v>59</v>
      </c>
      <c r="F36" s="77">
        <v>2002</v>
      </c>
      <c r="G36" s="53"/>
    </row>
    <row r="37" spans="1:9" ht="9.9499999999999993" customHeight="1" outlineLevel="1" x14ac:dyDescent="0.2">
      <c r="A37" s="73"/>
      <c r="B37" s="74" t="s">
        <v>68</v>
      </c>
      <c r="C37" s="75">
        <v>1.77</v>
      </c>
      <c r="D37" s="74" t="s">
        <v>7</v>
      </c>
      <c r="E37" s="76">
        <v>1103</v>
      </c>
      <c r="F37" s="77">
        <v>2000</v>
      </c>
      <c r="G37" s="53"/>
    </row>
    <row r="38" spans="1:9" ht="9.9499999999999993" customHeight="1" outlineLevel="1" x14ac:dyDescent="0.2">
      <c r="A38" s="73"/>
      <c r="B38" s="73" t="s">
        <v>103</v>
      </c>
      <c r="C38" s="78">
        <f>SUM(C35:C37)</f>
        <v>6.7199999999999989</v>
      </c>
      <c r="D38" s="74"/>
      <c r="E38" s="76"/>
      <c r="F38" s="77"/>
      <c r="G38" s="53"/>
    </row>
    <row r="39" spans="1:9" ht="9.9499999999999993" customHeight="1" outlineLevel="1" x14ac:dyDescent="0.2">
      <c r="A39" s="73"/>
      <c r="B39" s="74"/>
      <c r="C39" s="75"/>
      <c r="D39" s="74"/>
      <c r="E39" s="76"/>
      <c r="F39" s="77"/>
      <c r="G39" s="53"/>
    </row>
    <row r="40" spans="1:9" ht="9.9499999999999993" customHeight="1" outlineLevel="1" collapsed="1" x14ac:dyDescent="0.2">
      <c r="A40" s="73" t="s">
        <v>105</v>
      </c>
      <c r="B40" s="74" t="s">
        <v>91</v>
      </c>
      <c r="C40" s="75">
        <v>1.85</v>
      </c>
      <c r="D40" s="74" t="s">
        <v>25</v>
      </c>
      <c r="E40" s="76" t="s">
        <v>59</v>
      </c>
      <c r="F40" s="77">
        <v>2007</v>
      </c>
      <c r="G40" s="53"/>
    </row>
    <row r="41" spans="1:9" ht="9.9499999999999993" customHeight="1" outlineLevel="1" x14ac:dyDescent="0.2">
      <c r="A41" s="73"/>
      <c r="B41" s="74" t="s">
        <v>92</v>
      </c>
      <c r="C41" s="75">
        <v>1.94</v>
      </c>
      <c r="D41" s="74" t="s">
        <v>25</v>
      </c>
      <c r="E41" s="76" t="s">
        <v>62</v>
      </c>
      <c r="F41" s="77">
        <v>2007</v>
      </c>
      <c r="G41" s="54" t="s">
        <v>110</v>
      </c>
      <c r="H41" s="55" t="s">
        <v>111</v>
      </c>
      <c r="I41" s="55" t="s">
        <v>113</v>
      </c>
    </row>
    <row r="42" spans="1:9" ht="9.9499999999999993" customHeight="1" outlineLevel="1" x14ac:dyDescent="0.2">
      <c r="A42" s="73"/>
      <c r="B42" s="73" t="s">
        <v>103</v>
      </c>
      <c r="C42" s="78">
        <f>SUM(C40:C41)</f>
        <v>3.79</v>
      </c>
      <c r="D42" s="74"/>
      <c r="E42" s="76"/>
      <c r="F42" s="77"/>
      <c r="G42" s="54"/>
      <c r="H42" s="56"/>
      <c r="I42" s="56"/>
    </row>
    <row r="43" spans="1:9" ht="9.9499999999999993" customHeight="1" outlineLevel="1" x14ac:dyDescent="0.2">
      <c r="A43" s="73"/>
      <c r="B43" s="74"/>
      <c r="C43" s="78"/>
      <c r="D43" s="74"/>
      <c r="E43" s="76"/>
      <c r="F43" s="77"/>
      <c r="G43" s="54"/>
      <c r="H43" s="56"/>
      <c r="I43" s="56"/>
    </row>
    <row r="44" spans="1:9" ht="9.9499999999999993" customHeight="1" outlineLevel="1" x14ac:dyDescent="0.2">
      <c r="A44" s="73" t="s">
        <v>28</v>
      </c>
      <c r="B44" s="74" t="s">
        <v>71</v>
      </c>
      <c r="C44" s="75">
        <v>4</v>
      </c>
      <c r="D44" s="74" t="s">
        <v>31</v>
      </c>
      <c r="E44" s="76" t="s">
        <v>60</v>
      </c>
      <c r="F44" s="77">
        <v>2001</v>
      </c>
      <c r="G44" s="54"/>
      <c r="H44" s="56"/>
      <c r="I44" s="56"/>
    </row>
    <row r="45" spans="1:9" ht="9.9499999999999993" customHeight="1" outlineLevel="1" x14ac:dyDescent="0.2">
      <c r="A45" s="73"/>
      <c r="B45" s="74" t="s">
        <v>72</v>
      </c>
      <c r="C45" s="75">
        <v>3.88</v>
      </c>
      <c r="D45" s="74" t="s">
        <v>32</v>
      </c>
      <c r="E45" s="76" t="s">
        <v>62</v>
      </c>
      <c r="F45" s="77">
        <v>2001</v>
      </c>
      <c r="G45" s="54"/>
      <c r="H45" s="56"/>
      <c r="I45" s="56"/>
    </row>
    <row r="46" spans="1:9" ht="9.9499999999999993" customHeight="1" outlineLevel="1" x14ac:dyDescent="0.2">
      <c r="A46" s="73"/>
      <c r="B46" s="83" t="s">
        <v>73</v>
      </c>
      <c r="C46" s="75">
        <v>5.19</v>
      </c>
      <c r="D46" s="74" t="s">
        <v>31</v>
      </c>
      <c r="E46" s="76">
        <v>3309</v>
      </c>
      <c r="F46" s="77">
        <v>2001</v>
      </c>
      <c r="G46" s="54"/>
      <c r="H46" s="56"/>
      <c r="I46" s="56"/>
    </row>
    <row r="47" spans="1:9" ht="9.9499999999999993" customHeight="1" outlineLevel="1" x14ac:dyDescent="0.2">
      <c r="A47" s="73"/>
      <c r="B47" s="74" t="s">
        <v>74</v>
      </c>
      <c r="C47" s="75">
        <v>2.89</v>
      </c>
      <c r="D47" s="79">
        <v>115</v>
      </c>
      <c r="E47" s="94" t="s">
        <v>121</v>
      </c>
      <c r="F47" s="77">
        <v>2018</v>
      </c>
      <c r="G47" s="54"/>
      <c r="H47" s="56"/>
      <c r="I47" s="56"/>
    </row>
    <row r="48" spans="1:9" ht="9.9499999999999993" customHeight="1" outlineLevel="1" x14ac:dyDescent="0.2">
      <c r="A48" s="73"/>
      <c r="B48" s="74" t="s">
        <v>75</v>
      </c>
      <c r="C48" s="75">
        <v>3.03</v>
      </c>
      <c r="D48" s="79" t="s">
        <v>128</v>
      </c>
      <c r="E48" s="94" t="s">
        <v>121</v>
      </c>
      <c r="F48" s="77">
        <v>2018</v>
      </c>
      <c r="G48" s="54"/>
      <c r="H48" s="56"/>
      <c r="I48" s="56"/>
    </row>
    <row r="49" spans="1:9" ht="9.9499999999999993" customHeight="1" outlineLevel="1" x14ac:dyDescent="0.2">
      <c r="A49" s="73"/>
      <c r="B49" s="74" t="s">
        <v>76</v>
      </c>
      <c r="C49" s="75">
        <v>4.32</v>
      </c>
      <c r="D49" s="74" t="s">
        <v>33</v>
      </c>
      <c r="E49" s="76">
        <v>3309</v>
      </c>
      <c r="F49" s="77">
        <v>2002</v>
      </c>
      <c r="G49" s="54"/>
      <c r="H49" s="56"/>
      <c r="I49" s="56"/>
    </row>
    <row r="50" spans="1:9" ht="9.9499999999999993" customHeight="1" outlineLevel="1" x14ac:dyDescent="0.2">
      <c r="A50" s="73"/>
      <c r="B50" s="74" t="s">
        <v>77</v>
      </c>
      <c r="C50" s="75">
        <v>4.32</v>
      </c>
      <c r="D50" s="74" t="s">
        <v>30</v>
      </c>
      <c r="E50" s="76">
        <v>3309</v>
      </c>
      <c r="F50" s="77">
        <v>2002</v>
      </c>
      <c r="G50" s="54"/>
      <c r="H50" s="56"/>
      <c r="I50" s="56"/>
    </row>
    <row r="51" spans="1:9" ht="9.9499999999999993" customHeight="1" outlineLevel="1" x14ac:dyDescent="0.2">
      <c r="A51" s="73"/>
      <c r="B51" s="74" t="s">
        <v>69</v>
      </c>
      <c r="C51" s="75">
        <v>5.72</v>
      </c>
      <c r="D51" s="74" t="s">
        <v>29</v>
      </c>
      <c r="E51" s="76">
        <v>1103</v>
      </c>
      <c r="F51" s="77">
        <v>2007</v>
      </c>
      <c r="G51" s="54"/>
      <c r="H51" s="56"/>
      <c r="I51" s="56"/>
    </row>
    <row r="52" spans="1:9" ht="9.9499999999999993" customHeight="1" outlineLevel="1" x14ac:dyDescent="0.2">
      <c r="A52" s="73"/>
      <c r="B52" s="74" t="s">
        <v>70</v>
      </c>
      <c r="C52" s="75">
        <v>1.43</v>
      </c>
      <c r="D52" s="74" t="s">
        <v>30</v>
      </c>
      <c r="E52" s="76" t="s">
        <v>62</v>
      </c>
      <c r="F52" s="77">
        <v>2000</v>
      </c>
      <c r="G52" s="54"/>
      <c r="H52" s="56"/>
      <c r="I52" s="56"/>
    </row>
    <row r="53" spans="1:9" ht="9.9499999999999993" customHeight="1" outlineLevel="1" x14ac:dyDescent="0.2">
      <c r="A53" s="73"/>
      <c r="B53" s="74" t="s">
        <v>78</v>
      </c>
      <c r="C53" s="75">
        <v>1.55</v>
      </c>
      <c r="D53" s="74" t="s">
        <v>31</v>
      </c>
      <c r="E53" s="76" t="s">
        <v>62</v>
      </c>
      <c r="F53" s="77">
        <v>2000</v>
      </c>
      <c r="G53" s="54"/>
      <c r="H53" s="56"/>
      <c r="I53" s="56"/>
    </row>
    <row r="54" spans="1:9" ht="9.9499999999999993" customHeight="1" outlineLevel="1" x14ac:dyDescent="0.2">
      <c r="A54" s="73"/>
      <c r="B54" s="73" t="s">
        <v>103</v>
      </c>
      <c r="C54" s="78">
        <f>SUM(C44:C53)</f>
        <v>36.33</v>
      </c>
      <c r="D54" s="74"/>
      <c r="E54" s="76"/>
      <c r="F54" s="77"/>
      <c r="G54" s="54"/>
      <c r="H54" s="56"/>
      <c r="I54" s="56"/>
    </row>
    <row r="55" spans="1:9" ht="9.9499999999999993" customHeight="1" outlineLevel="1" x14ac:dyDescent="0.2">
      <c r="A55" s="73"/>
      <c r="B55" s="74"/>
      <c r="C55" s="75"/>
      <c r="D55" s="74"/>
      <c r="E55" s="76"/>
      <c r="F55" s="77"/>
      <c r="G55" s="54"/>
      <c r="H55" s="56"/>
      <c r="I55" s="56"/>
    </row>
    <row r="56" spans="1:9" ht="9.9499999999999993" customHeight="1" outlineLevel="1" x14ac:dyDescent="0.2">
      <c r="A56" s="73" t="s">
        <v>35</v>
      </c>
      <c r="B56" s="74" t="s">
        <v>79</v>
      </c>
      <c r="C56" s="75">
        <v>2.17</v>
      </c>
      <c r="D56" s="74" t="s">
        <v>37</v>
      </c>
      <c r="E56" s="76">
        <v>1103</v>
      </c>
      <c r="F56" s="77">
        <v>2002</v>
      </c>
      <c r="G56" s="54"/>
      <c r="H56" s="56"/>
      <c r="I56" s="56"/>
    </row>
    <row r="57" spans="1:9" ht="9.9499999999999993" customHeight="1" outlineLevel="1" x14ac:dyDescent="0.2">
      <c r="A57" s="73"/>
      <c r="B57" s="74">
        <v>40</v>
      </c>
      <c r="C57" s="75">
        <v>4.5199999999999996</v>
      </c>
      <c r="D57" s="74" t="s">
        <v>37</v>
      </c>
      <c r="E57" s="76" t="s">
        <v>62</v>
      </c>
      <c r="F57" s="77">
        <v>1997</v>
      </c>
      <c r="G57" s="54"/>
      <c r="H57" s="56"/>
      <c r="I57" s="56"/>
    </row>
    <row r="58" spans="1:9" s="2" customFormat="1" ht="9.9499999999999993" customHeight="1" outlineLevel="1" x14ac:dyDescent="0.2">
      <c r="A58" s="73"/>
      <c r="B58" s="73" t="s">
        <v>103</v>
      </c>
      <c r="C58" s="82">
        <f>SUM(C56:C57)</f>
        <v>6.6899999999999995</v>
      </c>
      <c r="D58" s="77"/>
      <c r="E58" s="77"/>
      <c r="F58" s="77"/>
      <c r="G58" s="54"/>
      <c r="H58" s="57"/>
      <c r="I58" s="57"/>
    </row>
    <row r="59" spans="1:9" ht="9.9499999999999993" customHeight="1" outlineLevel="1" x14ac:dyDescent="0.2">
      <c r="A59" s="73"/>
      <c r="B59" s="74"/>
      <c r="C59" s="75"/>
      <c r="D59" s="74"/>
      <c r="E59" s="76"/>
      <c r="F59" s="77"/>
      <c r="G59" s="54"/>
      <c r="H59" s="56"/>
      <c r="I59" s="56"/>
    </row>
    <row r="60" spans="1:9" ht="9.9499999999999993" customHeight="1" outlineLevel="1" x14ac:dyDescent="0.2">
      <c r="A60" s="73" t="s">
        <v>39</v>
      </c>
      <c r="B60" s="74" t="s">
        <v>40</v>
      </c>
      <c r="C60" s="75">
        <v>1.82</v>
      </c>
      <c r="D60" s="74" t="s">
        <v>41</v>
      </c>
      <c r="E60" s="76">
        <v>1103</v>
      </c>
      <c r="F60" s="77">
        <v>2002</v>
      </c>
      <c r="G60" s="54"/>
      <c r="H60" s="56"/>
      <c r="I60" s="56"/>
    </row>
    <row r="61" spans="1:9" ht="9.9499999999999993" customHeight="1" outlineLevel="1" x14ac:dyDescent="0.2">
      <c r="A61" s="73"/>
      <c r="B61" s="74" t="s">
        <v>80</v>
      </c>
      <c r="C61" s="75">
        <v>1.96</v>
      </c>
      <c r="D61" s="74" t="s">
        <v>42</v>
      </c>
      <c r="E61" s="76">
        <v>1103</v>
      </c>
      <c r="F61" s="77">
        <v>2002</v>
      </c>
      <c r="G61" s="54"/>
      <c r="H61" s="56"/>
      <c r="I61" s="56"/>
    </row>
    <row r="62" spans="1:9" ht="9.9499999999999993" customHeight="1" outlineLevel="1" x14ac:dyDescent="0.2">
      <c r="A62" s="73"/>
      <c r="B62" s="74" t="s">
        <v>81</v>
      </c>
      <c r="C62" s="80">
        <v>2.0299999999999998</v>
      </c>
      <c r="D62" s="74" t="s">
        <v>42</v>
      </c>
      <c r="E62" s="77" t="s">
        <v>93</v>
      </c>
      <c r="F62" s="77">
        <v>2002</v>
      </c>
      <c r="G62" s="54"/>
      <c r="H62" s="56"/>
      <c r="I62" s="56"/>
    </row>
    <row r="63" spans="1:9" ht="9.9499999999999993" customHeight="1" outlineLevel="1" x14ac:dyDescent="0.2">
      <c r="A63" s="73"/>
      <c r="B63" s="74" t="s">
        <v>43</v>
      </c>
      <c r="C63" s="80">
        <v>2.0699999999999998</v>
      </c>
      <c r="D63" s="74" t="s">
        <v>42</v>
      </c>
      <c r="E63" s="77">
        <v>1103</v>
      </c>
      <c r="F63" s="77">
        <v>2003</v>
      </c>
      <c r="G63" s="54"/>
      <c r="H63" s="56"/>
      <c r="I63" s="56"/>
    </row>
    <row r="64" spans="1:9" ht="9.9499999999999993" customHeight="1" outlineLevel="1" x14ac:dyDescent="0.2">
      <c r="A64" s="73"/>
      <c r="B64" s="74" t="s">
        <v>82</v>
      </c>
      <c r="C64" s="75">
        <v>5.07</v>
      </c>
      <c r="D64" s="74" t="s">
        <v>41</v>
      </c>
      <c r="E64" s="77">
        <v>1103</v>
      </c>
      <c r="F64" s="77">
        <v>2000</v>
      </c>
      <c r="G64" s="54"/>
      <c r="H64" s="56"/>
      <c r="I64" s="56"/>
    </row>
    <row r="65" spans="1:9" ht="9.9499999999999993" customHeight="1" outlineLevel="1" x14ac:dyDescent="0.2">
      <c r="A65" s="73"/>
      <c r="B65" s="74">
        <v>42</v>
      </c>
      <c r="C65" s="80">
        <f>3.43-3.43</f>
        <v>0</v>
      </c>
      <c r="D65" s="74" t="s">
        <v>42</v>
      </c>
      <c r="E65" s="77" t="s">
        <v>93</v>
      </c>
      <c r="F65" s="77">
        <v>1999</v>
      </c>
      <c r="G65" s="54"/>
      <c r="H65" s="56"/>
      <c r="I65" s="56"/>
    </row>
    <row r="66" spans="1:9" ht="9.9499999999999993" customHeight="1" outlineLevel="1" x14ac:dyDescent="0.2">
      <c r="A66" s="73"/>
      <c r="B66" s="73" t="s">
        <v>103</v>
      </c>
      <c r="C66" s="78">
        <f>SUM(C60:C65)</f>
        <v>12.950000000000001</v>
      </c>
      <c r="D66" s="74"/>
      <c r="E66" s="76"/>
      <c r="F66" s="77"/>
      <c r="G66" s="54"/>
      <c r="H66" s="56"/>
      <c r="I66" s="56"/>
    </row>
    <row r="67" spans="1:9" ht="9.9499999999999993" customHeight="1" outlineLevel="1" x14ac:dyDescent="0.2">
      <c r="A67" s="84"/>
      <c r="B67" s="77"/>
      <c r="C67" s="77"/>
      <c r="D67" s="77"/>
      <c r="E67" s="77"/>
      <c r="F67" s="77"/>
      <c r="G67" s="54"/>
      <c r="H67" s="56"/>
      <c r="I67" s="56"/>
    </row>
    <row r="68" spans="1:9" ht="9.9499999999999993" customHeight="1" outlineLevel="1" x14ac:dyDescent="0.2">
      <c r="A68" s="73" t="s">
        <v>15</v>
      </c>
      <c r="B68" s="74" t="s">
        <v>115</v>
      </c>
      <c r="C68" s="75">
        <v>1.04</v>
      </c>
      <c r="D68" s="74" t="s">
        <v>16</v>
      </c>
      <c r="E68" s="76" t="s">
        <v>59</v>
      </c>
      <c r="F68" s="77">
        <v>2010</v>
      </c>
      <c r="G68" s="54"/>
      <c r="H68" s="56"/>
      <c r="I68" s="56"/>
    </row>
    <row r="69" spans="1:9" ht="9.9499999999999993" customHeight="1" outlineLevel="1" x14ac:dyDescent="0.2">
      <c r="A69" s="73" t="s">
        <v>19</v>
      </c>
      <c r="B69" s="74" t="s">
        <v>122</v>
      </c>
      <c r="C69" s="80">
        <v>3.09</v>
      </c>
      <c r="D69" s="74" t="s">
        <v>101</v>
      </c>
      <c r="E69" s="77" t="s">
        <v>123</v>
      </c>
      <c r="F69" s="77">
        <v>2015</v>
      </c>
      <c r="G69" s="54"/>
      <c r="H69" s="56"/>
      <c r="I69" s="56"/>
    </row>
    <row r="70" spans="1:9" ht="9.9499999999999993" customHeight="1" outlineLevel="1" x14ac:dyDescent="0.2">
      <c r="A70" s="73" t="s">
        <v>20</v>
      </c>
      <c r="B70" s="74" t="s">
        <v>88</v>
      </c>
      <c r="C70" s="80">
        <v>1.36</v>
      </c>
      <c r="D70" s="74" t="s">
        <v>16</v>
      </c>
      <c r="E70" s="77" t="s">
        <v>59</v>
      </c>
      <c r="F70" s="77">
        <v>2007</v>
      </c>
      <c r="G70" s="54"/>
      <c r="H70" s="56"/>
      <c r="I70" s="56"/>
    </row>
    <row r="71" spans="1:9" ht="9.9499999999999993" customHeight="1" outlineLevel="1" x14ac:dyDescent="0.2">
      <c r="A71" s="73" t="s">
        <v>21</v>
      </c>
      <c r="B71" s="74" t="s">
        <v>83</v>
      </c>
      <c r="C71" s="75">
        <v>0.63</v>
      </c>
      <c r="D71" s="74" t="s">
        <v>22</v>
      </c>
      <c r="E71" s="77" t="s">
        <v>62</v>
      </c>
      <c r="F71" s="77">
        <v>2001</v>
      </c>
      <c r="G71" s="54"/>
      <c r="H71" s="56"/>
      <c r="I71" s="56"/>
    </row>
    <row r="72" spans="1:9" ht="9.9499999999999993" customHeight="1" outlineLevel="1" x14ac:dyDescent="0.2">
      <c r="A72" s="73" t="s">
        <v>23</v>
      </c>
      <c r="B72" s="74" t="s">
        <v>89</v>
      </c>
      <c r="C72" s="75">
        <v>2.08</v>
      </c>
      <c r="D72" s="74" t="s">
        <v>24</v>
      </c>
      <c r="E72" s="77" t="s">
        <v>59</v>
      </c>
      <c r="F72" s="77">
        <v>2007</v>
      </c>
      <c r="G72" s="54" t="s">
        <v>110</v>
      </c>
      <c r="H72" s="55" t="s">
        <v>111</v>
      </c>
      <c r="I72" s="55" t="s">
        <v>113</v>
      </c>
    </row>
    <row r="73" spans="1:9" ht="9.9499999999999993" customHeight="1" x14ac:dyDescent="0.2">
      <c r="A73" s="73" t="s">
        <v>34</v>
      </c>
      <c r="B73" s="74">
        <v>41</v>
      </c>
      <c r="C73" s="75">
        <v>6.38</v>
      </c>
      <c r="D73" s="85" t="s">
        <v>106</v>
      </c>
      <c r="E73" s="77" t="s">
        <v>59</v>
      </c>
      <c r="F73" s="77">
        <v>1998</v>
      </c>
      <c r="G73" s="54" t="s">
        <v>110</v>
      </c>
      <c r="H73" s="55" t="s">
        <v>111</v>
      </c>
      <c r="I73" s="55" t="s">
        <v>113</v>
      </c>
    </row>
    <row r="74" spans="1:9" ht="9.9499999999999993" customHeight="1" x14ac:dyDescent="0.2">
      <c r="A74" s="73" t="s">
        <v>95</v>
      </c>
      <c r="B74" s="74" t="s">
        <v>85</v>
      </c>
      <c r="C74" s="75">
        <v>5.98</v>
      </c>
      <c r="D74" s="74" t="s">
        <v>4</v>
      </c>
      <c r="E74" s="77" t="s">
        <v>66</v>
      </c>
      <c r="F74" s="77">
        <v>2003</v>
      </c>
      <c r="G74" s="53"/>
    </row>
    <row r="75" spans="1:9" ht="9.9499999999999993" customHeight="1" x14ac:dyDescent="0.2">
      <c r="A75" s="86"/>
      <c r="B75" s="86" t="s">
        <v>103</v>
      </c>
      <c r="C75" s="87">
        <f>SUM(C68:C74)</f>
        <v>20.56</v>
      </c>
      <c r="D75" s="88"/>
      <c r="E75" s="88"/>
      <c r="F75" s="88"/>
      <c r="G75" s="53"/>
    </row>
    <row r="76" spans="1:9" ht="9.9499999999999993" customHeight="1" thickBot="1" x14ac:dyDescent="0.25">
      <c r="A76" s="89"/>
      <c r="B76" s="90"/>
      <c r="C76" s="90"/>
      <c r="D76" s="90"/>
      <c r="E76" s="90"/>
      <c r="F76" s="90"/>
      <c r="G76" s="3"/>
    </row>
    <row r="77" spans="1:9" ht="9.9499999999999993" customHeight="1" thickBot="1" x14ac:dyDescent="0.25">
      <c r="A77" s="91" t="s">
        <v>104</v>
      </c>
      <c r="B77" s="92"/>
      <c r="C77" s="93">
        <f>SUM(C3:C5,C8:C21,C24:C28,C31:C32,C35:C37,C40:C41,C44:C53,C56:C57,C60:C65,C68:C74)</f>
        <v>208.07999999999996</v>
      </c>
      <c r="D77" s="90"/>
      <c r="E77" s="90"/>
      <c r="F77" s="90"/>
      <c r="G77" s="3"/>
    </row>
  </sheetData>
  <mergeCells count="1">
    <mergeCell ref="A1:I1"/>
  </mergeCells>
  <phoneticPr fontId="5" type="noConversion"/>
  <conditionalFormatting sqref="E68 C68 C64 C66 E59:E61 C59:C61 E66 C21 E3:E10 C3:C11 C24:C31 E24:E31 E49:E57 E34:E46 C34:C57 C71:C74">
    <cfRule type="cellIs" dxfId="5" priority="4" stopIfTrue="1" operator="equal">
      <formula>"Unsold"</formula>
    </cfRule>
    <cfRule type="cellIs" dxfId="4" priority="5" stopIfTrue="1" operator="equal">
      <formula>"Available"</formula>
    </cfRule>
    <cfRule type="expression" dxfId="3" priority="6" stopIfTrue="1">
      <formula>NOT(ISERROR(SEARCH("WOV Bulk",C3)))</formula>
    </cfRule>
  </conditionalFormatting>
  <conditionalFormatting sqref="E32:E33 C32:C33">
    <cfRule type="cellIs" dxfId="2" priority="1" stopIfTrue="1" operator="equal">
      <formula>"Unsold"</formula>
    </cfRule>
    <cfRule type="cellIs" dxfId="1" priority="2" stopIfTrue="1" operator="equal">
      <formula>"Available"</formula>
    </cfRule>
    <cfRule type="expression" dxfId="0" priority="3" stopIfTrue="1">
      <formula>NOT(ISERROR(SEARCH("WOV Bulk",C32)))</formula>
    </cfRule>
  </conditionalFormatting>
  <printOptions horizontalCentered="1" verticalCentered="1"/>
  <pageMargins left="0.25" right="0.25" top="0.25" bottom="0.2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workbookViewId="0">
      <selection activeCell="F8" sqref="F8"/>
    </sheetView>
  </sheetViews>
  <sheetFormatPr defaultRowHeight="12.75" x14ac:dyDescent="0.2"/>
  <sheetData>
    <row r="1" spans="1:13" x14ac:dyDescent="0.2">
      <c r="A1">
        <v>3775</v>
      </c>
      <c r="B1">
        <f>A1/907</f>
        <v>4.1620727673649389</v>
      </c>
    </row>
    <row r="2" spans="1:13" ht="15" x14ac:dyDescent="0.25">
      <c r="A2" s="60">
        <v>3203</v>
      </c>
      <c r="B2">
        <f>A2/907</f>
        <v>3.5314222712238146</v>
      </c>
      <c r="C2" s="59" t="s">
        <v>119</v>
      </c>
    </row>
    <row r="3" spans="1:13" ht="15" x14ac:dyDescent="0.25">
      <c r="A3" s="60">
        <v>5015</v>
      </c>
      <c r="B3">
        <f>A3/907</f>
        <v>5.5292171995589854</v>
      </c>
      <c r="C3" s="59" t="s">
        <v>120</v>
      </c>
    </row>
    <row r="4" spans="1:13" x14ac:dyDescent="0.2">
      <c r="A4">
        <v>2800</v>
      </c>
      <c r="B4">
        <f>A4/907</f>
        <v>3.0871003307607499</v>
      </c>
      <c r="C4" t="s">
        <v>19</v>
      </c>
    </row>
    <row r="5" spans="1:13" ht="15" x14ac:dyDescent="0.2">
      <c r="A5">
        <v>6210</v>
      </c>
      <c r="B5">
        <f>A5/907</f>
        <v>6.846747519294377</v>
      </c>
      <c r="C5" t="s">
        <v>17</v>
      </c>
      <c r="D5">
        <v>362.1</v>
      </c>
      <c r="E5" s="95" t="s">
        <v>124</v>
      </c>
      <c r="M5" s="59" t="s">
        <v>126</v>
      </c>
    </row>
    <row r="6" spans="1:13" ht="15" x14ac:dyDescent="0.2">
      <c r="E6" s="95" t="s">
        <v>125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Ralph Hoag</cp:lastModifiedBy>
  <cp:lastPrinted>2019-03-14T17:42:48Z</cp:lastPrinted>
  <dcterms:created xsi:type="dcterms:W3CDTF">2012-07-12T17:30:13Z</dcterms:created>
  <dcterms:modified xsi:type="dcterms:W3CDTF">2019-03-21T22:16:05Z</dcterms:modified>
</cp:coreProperties>
</file>